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activeTab="0"/>
  </bookViews>
  <sheets>
    <sheet name="P&amp;L" sheetId="1" r:id="rId1"/>
    <sheet name="B.Sheet" sheetId="2" r:id="rId2"/>
    <sheet name="C.Flow" sheetId="3" r:id="rId3"/>
    <sheet name="Equity" sheetId="4" r:id="rId4"/>
    <sheet name="Note" sheetId="5" r:id="rId5"/>
  </sheets>
  <definedNames/>
  <calcPr fullCalcOnLoad="1"/>
</workbook>
</file>

<file path=xl/sharedStrings.xml><?xml version="1.0" encoding="utf-8"?>
<sst xmlns="http://schemas.openxmlformats.org/spreadsheetml/2006/main" count="413" uniqueCount="318">
  <si>
    <t>YLI HOLDINGS BERHAD</t>
  </si>
  <si>
    <t>30/09/2002</t>
  </si>
  <si>
    <t>30/09/2001</t>
  </si>
  <si>
    <t>RM'000</t>
  </si>
  <si>
    <t>Finance cost</t>
  </si>
  <si>
    <t xml:space="preserve">YLI HOLDINGS BERHAD  </t>
  </si>
  <si>
    <t>3 months ended</t>
  </si>
  <si>
    <t>6 months ended</t>
  </si>
  <si>
    <t>Expenses excluding finance cost and tax</t>
  </si>
  <si>
    <t>Other operating income</t>
  </si>
  <si>
    <t>Profit from operations</t>
  </si>
  <si>
    <t xml:space="preserve">Share of results of jointly controlled </t>
  </si>
  <si>
    <t>entity and associates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</si>
  <si>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</si>
  <si>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</si>
  <si>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</si>
  <si>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</si>
  <si>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</si>
  <si>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</si>
  <si>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</si>
  <si>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</si>
  <si>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</si>
  <si>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diluted</t>
  </si>
  <si>
    <t>(The Condensed Consolidated Income Statements should be read in conjunction with the Annual Financial Report</t>
  </si>
  <si>
    <t>for the year ended 31st March 2002)</t>
  </si>
  <si>
    <t xml:space="preserve">AS AT </t>
  </si>
  <si>
    <t>AS AT</t>
  </si>
  <si>
    <t>31/03/2002</t>
  </si>
  <si>
    <t>Property, plant and equipment</t>
  </si>
  <si>
    <t>Current assets</t>
  </si>
  <si>
    <t>Tax recoverable</t>
  </si>
  <si>
    <t>Inventories</t>
  </si>
  <si>
    <t>Short term borrowings</t>
  </si>
  <si>
    <t>Provision for taxation</t>
  </si>
  <si>
    <t>Net current assets</t>
  </si>
  <si>
    <t>Share capital</t>
  </si>
  <si>
    <t>Share premium</t>
  </si>
  <si>
    <t>Long term borrowings</t>
  </si>
  <si>
    <t>Deferred taxation</t>
  </si>
  <si>
    <t>Interim report for the three months ended 30 September 2002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</si>
  <si>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</si>
  <si>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</si>
  <si>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</si>
  <si>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</si>
  <si>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</si>
  <si>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Financial Report for the year ended 31st March 2002)</t>
  </si>
  <si>
    <t>RM</t>
  </si>
  <si>
    <t>CASH FLOW FROM OPERATING ACTIVITIES</t>
  </si>
  <si>
    <t>Net profit after tax</t>
  </si>
  <si>
    <t>Adjustments for:</t>
  </si>
  <si>
    <t>Taxation</t>
  </si>
  <si>
    <t>Depreciation of property, plant &amp; equipment</t>
  </si>
  <si>
    <t>Property, plant &amp; equipment written off</t>
  </si>
  <si>
    <t>Interest income</t>
  </si>
  <si>
    <t>Operating Profit Before Working Capital Changes</t>
  </si>
  <si>
    <t>Cash Generated From Operations</t>
  </si>
  <si>
    <t>Interest received</t>
  </si>
  <si>
    <t>Income tax paid</t>
  </si>
  <si>
    <t>NET CASH FLOW FROM OPERATING ACTIVITIES</t>
  </si>
  <si>
    <t>CASH FLOW FROM INVESTING ACTIVITIES</t>
  </si>
  <si>
    <t>(Purchase) of property, plant &amp; equipment</t>
  </si>
  <si>
    <t>Proceeds from sales of property, plant &amp; equipment</t>
  </si>
  <si>
    <t>NET CASH FLOW (USED IN) INVESTING ACTIVITIES</t>
  </si>
  <si>
    <t>CASH FLOW FROM FINANCING ACTIVITIES</t>
  </si>
  <si>
    <t>(Payment) of term loan</t>
  </si>
  <si>
    <t>(Payment) of hire purchase creditors</t>
  </si>
  <si>
    <t>Net proceeds from issuance of share capital</t>
  </si>
  <si>
    <t>NET CASH FLOW FROM/(USED IN) FINANCING ACTIVITIES</t>
  </si>
  <si>
    <t>NET INCREASE IN CASH &amp; CASH EQUIVALENTS</t>
  </si>
  <si>
    <t>CASH AND CASH EQUIVALENTS AT 01/04/2002</t>
  </si>
  <si>
    <t>CASH AND CASH EQUIVALENTS AT 30/09/2002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</si>
  <si>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</si>
  <si>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</si>
  <si>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</si>
  <si>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</si>
  <si>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</si>
  <si>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</si>
  <si>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</si>
  <si>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</si>
  <si>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</si>
  <si>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</si>
  <si>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</si>
  <si>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</si>
  <si>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</si>
  <si>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</si>
  <si>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</si>
  <si>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reverves</t>
  </si>
  <si>
    <t>earnings</t>
  </si>
  <si>
    <t>Total</t>
  </si>
  <si>
    <t xml:space="preserve">Exchange fluctuation differences </t>
  </si>
  <si>
    <t>arising in the financial year</t>
  </si>
  <si>
    <t xml:space="preserve">Issue of share - </t>
  </si>
  <si>
    <t>exercise of Share option</t>
  </si>
  <si>
    <t>Balance As At 30 September 2002</t>
  </si>
  <si>
    <t>Revenue</t>
  </si>
  <si>
    <t>Effect of exchange rate changes on cash and cash equivalents</t>
  </si>
  <si>
    <t>Notes to the Financial Information</t>
  </si>
  <si>
    <t>Basis of preparation</t>
  </si>
  <si>
    <t xml:space="preserve">The accounting policies and methods of computation adopted for the interim financial report are </t>
  </si>
  <si>
    <t xml:space="preserve">consistent with those adopted for the annual financial statements for the year ended 31 March 2002 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</si>
  <si>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</si>
  <si>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</si>
  <si>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</si>
  <si>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</si>
  <si>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</si>
  <si>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</si>
  <si>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Exceptional Items</t>
  </si>
  <si>
    <t>5.</t>
  </si>
  <si>
    <t>Extraordinary Items</t>
  </si>
  <si>
    <t>There were no extraordinary items for the current financial year to date.</t>
  </si>
  <si>
    <t>6.</t>
  </si>
  <si>
    <t>30.9.2002</t>
  </si>
  <si>
    <t>30.9.2001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</si>
  <si>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</si>
  <si>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</si>
  <si>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</si>
  <si>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</si>
  <si>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</si>
  <si>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</si>
  <si>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</si>
  <si>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</si>
  <si>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</si>
  <si>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</si>
  <si>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</si>
  <si>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</si>
  <si>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</si>
  <si>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 xml:space="preserve">The carrying value of long term leasehold land and short term leasehold land and buildings is based </t>
  </si>
  <si>
    <t xml:space="preserve">on a valuation carried out by a firm of independent professional valuers in 1994 and 1998 using the </t>
  </si>
  <si>
    <t>open market value basis to reflect fair value.</t>
  </si>
  <si>
    <t>9.</t>
  </si>
  <si>
    <t>Marketable securities</t>
  </si>
  <si>
    <t>(a)</t>
  </si>
  <si>
    <t>There were no purchase or disposal of quoted securities for the current financial year to date.</t>
  </si>
  <si>
    <t>(b)</t>
  </si>
  <si>
    <t>The Group does not hold any investment in quoted securities as at the reporting date.</t>
  </si>
  <si>
    <t>10.</t>
  </si>
  <si>
    <t>Unquoted investments and/or properties</t>
  </si>
  <si>
    <t xml:space="preserve">There were no sale of unquoted investments and/or properties for the six months ended </t>
  </si>
  <si>
    <t>30 September 2002.</t>
  </si>
  <si>
    <t>11.</t>
  </si>
  <si>
    <t>Bank borrowings</t>
  </si>
  <si>
    <t>Current</t>
  </si>
  <si>
    <t>USD'000</t>
  </si>
  <si>
    <t>equivalent</t>
  </si>
  <si>
    <t>12.</t>
  </si>
  <si>
    <t>Debt and Equity Securities</t>
  </si>
  <si>
    <t xml:space="preserve">There were no other issuance and repayment of debt and equity securities, share buy backs, share </t>
  </si>
  <si>
    <t xml:space="preserve">cancellations, shares held as treasury shares and resale of treasury shares for the current financial </t>
  </si>
  <si>
    <t>year except for the issuance and allotment of 422,000 ordinary shares of RM1.00 each in respect of</t>
  </si>
  <si>
    <t>the employees share option scheme ("ESOS") to the employees of the Group for the period ended</t>
  </si>
  <si>
    <t>"ESOS" ranged from RM1.36 to RM3.90.</t>
  </si>
  <si>
    <t>13.</t>
  </si>
  <si>
    <t>Changes in the Composition of the Company</t>
  </si>
  <si>
    <t>There were no changes in the composition of the Company for the current financial year to date.</t>
  </si>
  <si>
    <t>14.</t>
  </si>
  <si>
    <t>Status of Corporate Proposals</t>
  </si>
  <si>
    <t>There were no corporate proposals announced but not completed as at the date of issue of this report.</t>
  </si>
  <si>
    <t>15.</t>
  </si>
  <si>
    <t>Authorised and contracted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</si>
  <si>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</si>
  <si>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</si>
  <si>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</si>
  <si>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</si>
  <si>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</si>
  <si>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</si>
  <si>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</si>
  <si>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</si>
  <si>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</si>
  <si>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</si>
  <si>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</si>
  <si>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</si>
  <si>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</si>
  <si>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30.6.2002</t>
  </si>
  <si>
    <t>Consolidated Profit before taxation</t>
  </si>
  <si>
    <t>Consolidated Profit after taxation</t>
  </si>
  <si>
    <t>The Group registered a pre-tax profit of RM11.1 million for the current quarter compared to RM7.5</t>
  </si>
  <si>
    <t>quarter was mainly due to higher revenue.</t>
  </si>
  <si>
    <t>20.</t>
  </si>
  <si>
    <t>Performance</t>
  </si>
  <si>
    <t>21.</t>
  </si>
  <si>
    <t>Significant post balance sheet event</t>
  </si>
  <si>
    <t xml:space="preserve">To the date of this report, there were no material events subsequent to the financial period which have </t>
  </si>
  <si>
    <t>not been reflected in the financial statements.</t>
  </si>
  <si>
    <t>22.</t>
  </si>
  <si>
    <t>Future Prospects</t>
  </si>
  <si>
    <t>23.</t>
  </si>
  <si>
    <t>Profit Forecast or Profit Guarantee</t>
  </si>
  <si>
    <t>24.</t>
  </si>
  <si>
    <t>Dividends</t>
  </si>
  <si>
    <t xml:space="preserve">The Board of Directors do not recommend the payment of any dividend for the period ended </t>
  </si>
  <si>
    <t>By Order of the Board</t>
  </si>
  <si>
    <t>MOLLY GUNN CHIT GEOK</t>
  </si>
  <si>
    <t>Secretary</t>
  </si>
  <si>
    <t xml:space="preserve">The interim financial report is unaudited and has been prepared in accordance with MASB 26 </t>
  </si>
  <si>
    <t>ended 31 March 2002.</t>
  </si>
  <si>
    <t>Requirements, and should be read in conjunction with the Group's financial statements for the year</t>
  </si>
  <si>
    <t>There were no material exceptional items for the current financial year to date.</t>
  </si>
  <si>
    <t>2.</t>
  </si>
  <si>
    <t>30 September 2002.  To the date of this report, an additional of  50,000 ordinary shares have been</t>
  </si>
  <si>
    <t>3,437,000 ordinary shares which were granted remained unexercised.  The exercise price of the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</si>
  <si>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</si>
  <si>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</si>
  <si>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</si>
  <si>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</si>
  <si>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</si>
  <si>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</si>
  <si>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</si>
  <si>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</si>
  <si>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</si>
  <si>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</si>
  <si>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</si>
  <si>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</si>
  <si>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</si>
  <si>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Significant transactions with related parties</t>
  </si>
  <si>
    <t>Sales of goods to Pakar Sains Sdn. Bhd.</t>
  </si>
  <si>
    <t>Pakar Sains Sdn. Bhd., a company incorporated in Malaysia, is a company in which Datin Khairah binti Tahir</t>
  </si>
  <si>
    <t>is the Managing Director and the major shareholder with direct shareholding of 33.33%.  She has no interest</t>
  </si>
  <si>
    <t>(direct or indirect) in the Company apart from her position as a non-executive Director.</t>
  </si>
  <si>
    <t>Interest income from subsidiary company:</t>
  </si>
  <si>
    <t>The above transactions were based on terms and agreements made in the normal course of business</t>
  </si>
  <si>
    <t>between the Company and the related party/Company.</t>
  </si>
  <si>
    <t>25.</t>
  </si>
  <si>
    <t>The bank borrowing is covered by Corporate Guarantees from the Holding Company.</t>
  </si>
  <si>
    <t>The bank borrowing is consist of  the revolving credit of USD352,057 granted by United Overseas Bank Ltd.,</t>
  </si>
  <si>
    <t>China.</t>
  </si>
  <si>
    <t>Penang,  27 November 2002</t>
  </si>
  <si>
    <t>Capital expenditure not provided for in the financial statement as at 30 September 2002 is as follows :-</t>
  </si>
  <si>
    <t>Trade and other receivables</t>
  </si>
  <si>
    <t>Deposits, bank and cash balances</t>
  </si>
  <si>
    <t>Trade and other payables</t>
  </si>
  <si>
    <t>Hire-purchase liabilities</t>
  </si>
  <si>
    <t>Proposed ordinary dividend</t>
  </si>
  <si>
    <t>Revaluation and other reserves</t>
  </si>
  <si>
    <t>Retained earnings</t>
  </si>
  <si>
    <t>Hire purchase liabilities</t>
  </si>
  <si>
    <t>'000</t>
  </si>
  <si>
    <t>Changes in Contingent Liabilities</t>
  </si>
  <si>
    <t>Not applicable as no profit forecast was required.</t>
  </si>
  <si>
    <t>Group bank borrowings as at 30 September 2002 :-</t>
  </si>
  <si>
    <t>companies have increased from RM55.8 million at 31 March 2002 to RM57.5 million at 30 September</t>
  </si>
  <si>
    <t>2002.</t>
  </si>
  <si>
    <t>million in the preceding quarter, an increase of 48%.  The higher profit recorded in the current</t>
  </si>
  <si>
    <t>Company No. 367249 A</t>
  </si>
  <si>
    <t>(Increase) in receivables</t>
  </si>
  <si>
    <t>Increase in payables</t>
  </si>
  <si>
    <t>except for the adoption of new applicable approved accounting standards set out below.</t>
  </si>
  <si>
    <t>Retrospective application</t>
  </si>
  <si>
    <t>Comparative figures have been adjusted or extended to conform with changes in presentation due to</t>
  </si>
  <si>
    <t>There are no changes in accounting policy that affect net profit for the period or shareholders' equity as</t>
  </si>
  <si>
    <t>a result of the adoption of these standards in the interim financial report except as set out below:</t>
  </si>
  <si>
    <t>MASB 19 "Events After Balance Sheet Date"</t>
  </si>
  <si>
    <t xml:space="preserve">In previous years, dividends were accrued as a liability when proposed by Directors.  </t>
  </si>
  <si>
    <t>The Group has now changed this accounting policy to recognise dividends in shareholders'</t>
  </si>
  <si>
    <t>equity in the period in which the obligation to pay is established in accordance with MASB 19.</t>
  </si>
  <si>
    <t xml:space="preserve">Therefore, final dividends are now accrued as a liability after approval by shareholders at the </t>
  </si>
  <si>
    <t>Annual General Meeting.</t>
  </si>
  <si>
    <t>The effect of the change in the new accounting policy on the Group's financial statement are as follows:</t>
  </si>
  <si>
    <t>As previously</t>
  </si>
  <si>
    <t>reported</t>
  </si>
  <si>
    <t>Effect of change</t>
  </si>
  <si>
    <t>in policy</t>
  </si>
  <si>
    <t>As</t>
  </si>
  <si>
    <t>restated</t>
  </si>
  <si>
    <t>At 31 March 2002:</t>
  </si>
  <si>
    <t>retained earnings</t>
  </si>
  <si>
    <t>*</t>
  </si>
  <si>
    <t>proposed dividends</t>
  </si>
  <si>
    <t>*    as previously reported in the most recent annual financial statements</t>
  </si>
  <si>
    <t xml:space="preserve">- </t>
  </si>
  <si>
    <t>Balance As At 31 March 2002</t>
  </si>
  <si>
    <t>as previously reported</t>
  </si>
  <si>
    <t>prior year adjustment</t>
  </si>
  <si>
    <t>Net profit for the 6-months period</t>
  </si>
  <si>
    <t>ended 31 March 2002</t>
  </si>
  <si>
    <t xml:space="preserve">Dividend for the financial year </t>
  </si>
  <si>
    <t>Decrease in inventories</t>
  </si>
  <si>
    <t>CONDENSED CONSOLIDATED INCOME STATEMENTS (UNAUDITED)</t>
  </si>
  <si>
    <t>CONDENSED CONSOLIDATED BALANCE SHEET (UNAUDITED)</t>
  </si>
  <si>
    <t>Condensed Consolidated Cash Flow Statement (Unaudited)</t>
  </si>
  <si>
    <t>Notes :</t>
  </si>
  <si>
    <t xml:space="preserve">No comparatives are shown, as this is the first quarter that the condensed Cash Flow is </t>
  </si>
  <si>
    <t>presented.</t>
  </si>
  <si>
    <t>Annual Financial Report for the year ended 31st March 2002.</t>
  </si>
  <si>
    <t xml:space="preserve">The Condensed Consolidated Cash Flow Statements should be read in conjunction with the </t>
  </si>
  <si>
    <t>(Profit) on disposal of property, plant &amp; equipment</t>
  </si>
  <si>
    <t>Condensed Consolidated Statement of Changes in Equity (Unaudited)</t>
  </si>
  <si>
    <t xml:space="preserve">Interim Financial Reporting and paragraph 9.22 of the Kuala Lumpur Stock Exchange Listing </t>
  </si>
  <si>
    <t>The valuations of land and buildings have been brought forward, without amendment from the previous</t>
  </si>
  <si>
    <t>annual report.</t>
  </si>
  <si>
    <t>foreign operation.</t>
  </si>
  <si>
    <t>of scale achieved by its pipe manufacturing plant as well as lower cost of production achieved by its</t>
  </si>
  <si>
    <t>issued and allotted subsequent to the period ended 30 September 2002.  As at 20 November 2002,</t>
  </si>
  <si>
    <t>overall Group performance for the remaining period to be good.</t>
  </si>
  <si>
    <t xml:space="preserve">Net gain/(loss) not recognised in </t>
  </si>
  <si>
    <t>income statement</t>
  </si>
  <si>
    <t>respectively, compared with the preceeding corresponding period.  The increase was mainly due to higher</t>
  </si>
  <si>
    <t>demand for the Group's ductile iron pipes.</t>
  </si>
  <si>
    <t>In the opinion of the Directors, the results of the operations of the Group for the financial period under</t>
  </si>
  <si>
    <t>review and also for the period between 30 September 2002 to the date of this report have not been affected</t>
  </si>
  <si>
    <t>by any transaction or event of a material or unusual nature.</t>
  </si>
  <si>
    <t>The revenue for the current quarter and the current year to date have improved by 45% and 26%,</t>
  </si>
  <si>
    <t>and 37%, respectively, compared with the preceeding corresponding period, due mainly to economies</t>
  </si>
  <si>
    <t>The profit before tax for the current quarter and the current year to date have also improved by 57%</t>
  </si>
  <si>
    <t>Disclosure of audit report qualification and status of matters raised</t>
  </si>
  <si>
    <t>There was no qualification in the audit report of the preceding annual financial statements.</t>
  </si>
  <si>
    <t xml:space="preserve">Based on the orders on hand, barring any unforeseen circumstances, the Board of Directors expect the </t>
  </si>
  <si>
    <t xml:space="preserve">The effective tax rate for the current year to date was higher than the statutory tax rate as certain </t>
  </si>
  <si>
    <t>expenses were not allowable for taxation purpose.</t>
  </si>
  <si>
    <t xml:space="preserve">        foreign currency - US Dollar</t>
  </si>
  <si>
    <t xml:space="preserve">Unsecured - Bank borrowings denominated in </t>
  </si>
  <si>
    <t>26.</t>
  </si>
  <si>
    <t>Financial Report for the year ended 31st March 2002.</t>
  </si>
  <si>
    <t xml:space="preserve">The Condensed Consolidated Statement of Changes in Equity should be read in conjunction with the Annual </t>
  </si>
  <si>
    <t>No comparatives are shown, as this is the first quarter that the condensed Statement of Changes in Equity is</t>
  </si>
  <si>
    <t>The Corporate guarantees given by the Holding Company to secure bank borrowings of the subsidiary</t>
  </si>
  <si>
    <t>the requirements of the following new MASB Standard that have been applied retrospectively:</t>
  </si>
  <si>
    <t>There is no disclosure of segmental information as the Group operates principally within one</t>
  </si>
  <si>
    <t>industry.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</si>
</sst>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  <numFmt numFmtId="173" formatCode="_(* #,##0_);_(* \(#,##0\);_(* &quot;-&quot;??_);_(@_)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15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right"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171" fontId="0" fillId="0" borderId="0" xfId="15" applyAlignment="1">
      <alignment/>
    </xf>
    <xf numFmtId="171" fontId="0" fillId="0" borderId="0" xfId="15" applyAlignment="1">
      <alignment horizontal="center"/>
    </xf>
    <xf numFmtId="169" fontId="0" fillId="0" borderId="6" xfId="0" applyNumberFormat="1" applyBorder="1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9" fontId="0" fillId="0" borderId="7" xfId="15" applyNumberFormat="1" applyFont="1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8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9" fontId="0" fillId="0" borderId="9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7" xfId="15" applyNumberFormat="1" applyFont="1" applyBorder="1" applyAlignment="1">
      <alignment/>
    </xf>
    <xf numFmtId="0" fontId="0" fillId="0" borderId="7" xfId="0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2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73" fontId="2" fillId="0" borderId="0" xfId="15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3" fontId="0" fillId="0" borderId="6" xfId="15" applyNumberFormat="1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1" xfId="15" applyNumberFormat="1" applyFont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14" xfId="15" applyNumberFormat="1" applyFont="1" applyBorder="1" applyAlignment="1">
      <alignment horizontal="center"/>
    </xf>
    <xf numFmtId="173" fontId="0" fillId="0" borderId="13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173" fontId="0" fillId="0" borderId="15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73" fontId="0" fillId="0" borderId="17" xfId="15" applyNumberFormat="1" applyFont="1" applyBorder="1" applyAlignment="1">
      <alignment/>
    </xf>
    <xf numFmtId="173" fontId="0" fillId="0" borderId="18" xfId="15" applyNumberFormat="1" applyFont="1" applyBorder="1" applyAlignment="1">
      <alignment/>
    </xf>
    <xf numFmtId="173" fontId="0" fillId="0" borderId="16" xfId="15" applyNumberFormat="1" applyFont="1" applyBorder="1" applyAlignment="1">
      <alignment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73" fontId="2" fillId="0" borderId="0" xfId="15" applyNumberFormat="1" applyFont="1" applyBorder="1" applyAlignment="1" quotePrefix="1">
      <alignment horizontal="center"/>
    </xf>
    <xf numFmtId="173" fontId="0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0" fillId="0" borderId="19" xfId="15" applyNumberFormat="1" applyFont="1" applyBorder="1" applyAlignment="1">
      <alignment/>
    </xf>
    <xf numFmtId="173" fontId="0" fillId="0" borderId="3" xfId="15" applyNumberFormat="1" applyFont="1" applyBorder="1" applyAlignment="1">
      <alignment horizontal="center"/>
    </xf>
    <xf numFmtId="169" fontId="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69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169" fontId="0" fillId="0" borderId="0" xfId="15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7" xfId="15" applyNumberFormat="1" applyBorder="1" applyAlignment="1">
      <alignment/>
    </xf>
    <xf numFmtId="169" fontId="0" fillId="0" borderId="0" xfId="15" applyNumberFormat="1" applyAlignment="1">
      <alignment/>
    </xf>
    <xf numFmtId="169" fontId="0" fillId="0" borderId="19" xfId="15" applyNumberForma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9.710937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06" t="s">
        <v>5</v>
      </c>
      <c r="B2" s="106"/>
      <c r="C2" s="106"/>
      <c r="D2" s="106"/>
      <c r="E2" s="106"/>
      <c r="F2" s="107"/>
      <c r="G2" s="107"/>
      <c r="H2" s="107"/>
      <c r="I2" s="107"/>
      <c r="J2" s="107"/>
      <c r="K2" s="1"/>
    </row>
    <row r="3" spans="1:11" ht="11.25" customHeight="1">
      <c r="A3" t="s">
        <v>242</v>
      </c>
      <c r="K3" s="2"/>
    </row>
    <row r="4" ht="6.75" customHeight="1">
      <c r="K4" s="2"/>
    </row>
    <row r="5" ht="12.75">
      <c r="A5" t="s">
        <v>39</v>
      </c>
    </row>
    <row r="6" ht="6" customHeight="1"/>
    <row r="7" ht="15.75">
      <c r="A7" s="34" t="s">
        <v>276</v>
      </c>
    </row>
    <row r="8" ht="12" customHeight="1">
      <c r="A8" s="34"/>
    </row>
    <row r="9" spans="7:17" ht="12.75">
      <c r="G9" s="108" t="s">
        <v>6</v>
      </c>
      <c r="H9" s="108"/>
      <c r="I9" s="108"/>
      <c r="J9" s="108"/>
      <c r="K9" s="4"/>
      <c r="M9" s="108" t="s">
        <v>7</v>
      </c>
      <c r="N9" s="108"/>
      <c r="O9" s="108"/>
      <c r="P9" s="108"/>
      <c r="Q9" s="108"/>
    </row>
    <row r="10" ht="5.25" customHeight="1"/>
    <row r="11" spans="7:16" ht="12.75">
      <c r="G11" s="5" t="s">
        <v>1</v>
      </c>
      <c r="H11" s="6"/>
      <c r="J11" s="5" t="s">
        <v>2</v>
      </c>
      <c r="K11" s="5"/>
      <c r="M11" s="5" t="s">
        <v>1</v>
      </c>
      <c r="N11" s="5"/>
      <c r="O11" s="3"/>
      <c r="P11" s="5" t="s">
        <v>2</v>
      </c>
    </row>
    <row r="12" spans="7:16" ht="12.75">
      <c r="G12" s="4" t="s">
        <v>3</v>
      </c>
      <c r="H12" s="4"/>
      <c r="J12" s="4" t="s">
        <v>3</v>
      </c>
      <c r="K12" s="4"/>
      <c r="M12" s="4" t="s">
        <v>3</v>
      </c>
      <c r="N12" s="4"/>
      <c r="O12" s="3"/>
      <c r="P12" s="4" t="s">
        <v>3</v>
      </c>
    </row>
    <row r="13" ht="9.75" customHeight="1"/>
    <row r="14" spans="1:16" ht="12.75">
      <c r="A14" t="s">
        <v>94</v>
      </c>
      <c r="B14" s="7"/>
      <c r="G14" s="8">
        <v>34036</v>
      </c>
      <c r="H14" s="9"/>
      <c r="J14" s="10">
        <v>23438</v>
      </c>
      <c r="K14" s="2"/>
      <c r="M14" s="9">
        <v>59268</v>
      </c>
      <c r="N14" s="9"/>
      <c r="P14" s="8">
        <v>46978</v>
      </c>
    </row>
    <row r="15" spans="7:16" ht="10.5" customHeight="1">
      <c r="G15" s="9"/>
      <c r="H15" s="9"/>
      <c r="J15" s="11"/>
      <c r="K15" s="12"/>
      <c r="M15" s="9"/>
      <c r="N15" s="9"/>
      <c r="P15" s="8"/>
    </row>
    <row r="16" spans="1:16" ht="12.75">
      <c r="A16" t="s">
        <v>8</v>
      </c>
      <c r="B16" s="7"/>
      <c r="G16" s="13">
        <v>-23025</v>
      </c>
      <c r="H16" s="13"/>
      <c r="J16" s="9">
        <v>-16323</v>
      </c>
      <c r="K16" s="2"/>
      <c r="M16" s="13">
        <v>-40757</v>
      </c>
      <c r="N16" s="13"/>
      <c r="P16" s="8">
        <v>-33379</v>
      </c>
    </row>
    <row r="17" spans="7:16" ht="10.5" customHeight="1">
      <c r="G17" s="9"/>
      <c r="H17" s="9"/>
      <c r="J17" s="8"/>
      <c r="K17" s="2"/>
      <c r="M17" s="9"/>
      <c r="N17" s="9"/>
      <c r="P17" s="8"/>
    </row>
    <row r="18" spans="1:17" ht="13.5" thickBot="1">
      <c r="A18" t="s">
        <v>9</v>
      </c>
      <c r="G18" s="14">
        <v>115</v>
      </c>
      <c r="H18" s="14"/>
      <c r="I18" s="15"/>
      <c r="J18" s="16">
        <v>50</v>
      </c>
      <c r="K18" s="17"/>
      <c r="L18" s="15"/>
      <c r="M18" s="14">
        <v>149</v>
      </c>
      <c r="N18" s="14"/>
      <c r="O18" s="15"/>
      <c r="P18" s="16">
        <v>94</v>
      </c>
      <c r="Q18" s="15"/>
    </row>
    <row r="19" spans="7:16" ht="12" customHeight="1">
      <c r="G19" s="9"/>
      <c r="H19" s="9"/>
      <c r="J19" s="8"/>
      <c r="K19" s="2"/>
      <c r="M19" s="9"/>
      <c r="N19" s="9"/>
      <c r="P19" s="8"/>
    </row>
    <row r="20" spans="1:16" ht="12.75">
      <c r="A20" t="s">
        <v>10</v>
      </c>
      <c r="G20" s="9">
        <f>SUM(G14:G18)</f>
        <v>11126</v>
      </c>
      <c r="H20" s="9"/>
      <c r="J20" s="8">
        <f>SUM(J14:J18)</f>
        <v>7165</v>
      </c>
      <c r="K20" s="2"/>
      <c r="M20" s="9">
        <f>SUM(M14:M18)</f>
        <v>18660</v>
      </c>
      <c r="N20" s="9"/>
      <c r="P20" s="8">
        <f>SUM(P14:P18)</f>
        <v>13693</v>
      </c>
    </row>
    <row r="21" spans="7:16" ht="12" customHeight="1">
      <c r="G21" s="9"/>
      <c r="H21" s="9"/>
      <c r="J21" s="8"/>
      <c r="K21" s="2"/>
      <c r="M21" s="9"/>
      <c r="N21" s="9"/>
      <c r="P21" s="8"/>
    </row>
    <row r="22" spans="1:16" ht="12.75">
      <c r="A22" t="s">
        <v>4</v>
      </c>
      <c r="G22" s="9">
        <v>-48</v>
      </c>
      <c r="H22" s="9"/>
      <c r="J22" s="8">
        <v>-102</v>
      </c>
      <c r="K22" s="2"/>
      <c r="M22" s="9">
        <v>-118</v>
      </c>
      <c r="N22" s="9"/>
      <c r="P22" s="8">
        <v>-179</v>
      </c>
    </row>
    <row r="23" spans="7:16" ht="12" customHeight="1">
      <c r="G23" s="9"/>
      <c r="H23" s="9"/>
      <c r="J23" s="8"/>
      <c r="K23" s="2"/>
      <c r="M23" s="9"/>
      <c r="N23" s="9"/>
      <c r="P23" s="8"/>
    </row>
    <row r="24" spans="1:16" ht="12.75">
      <c r="A24" t="s">
        <v>11</v>
      </c>
      <c r="G24" s="9"/>
      <c r="H24" s="9"/>
      <c r="J24" s="8"/>
      <c r="K24" s="2"/>
      <c r="M24" s="9"/>
      <c r="N24" s="9"/>
      <c r="P24" s="8"/>
    </row>
    <row r="25" spans="2:17" ht="12" customHeight="1">
      <c r="B25" t="s">
        <v>12</v>
      </c>
      <c r="G25" s="23">
        <v>0</v>
      </c>
      <c r="H25" s="23"/>
      <c r="I25" s="19"/>
      <c r="J25" s="20">
        <v>0</v>
      </c>
      <c r="K25" s="21"/>
      <c r="L25" s="19"/>
      <c r="M25" s="23">
        <v>0</v>
      </c>
      <c r="N25" s="23"/>
      <c r="O25" s="19"/>
      <c r="P25" s="20">
        <v>0</v>
      </c>
      <c r="Q25" s="19"/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13</v>
      </c>
      <c r="G27" s="9">
        <f>SUM(G20:G25)</f>
        <v>11078</v>
      </c>
      <c r="H27" s="9"/>
      <c r="J27" s="8">
        <f>SUM(J20:J25)</f>
        <v>7063</v>
      </c>
      <c r="K27" s="2"/>
      <c r="M27" s="9">
        <f>SUM(M20:M25)</f>
        <v>18542</v>
      </c>
      <c r="N27" s="9"/>
      <c r="P27" s="8">
        <f>SUM(P20:P25)</f>
        <v>13514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14</v>
      </c>
      <c r="G29" s="23">
        <v>-3101</v>
      </c>
      <c r="H29" s="23"/>
      <c r="I29" s="19"/>
      <c r="J29" s="20">
        <v>-2378</v>
      </c>
      <c r="K29" s="21"/>
      <c r="L29" s="19"/>
      <c r="M29" s="23">
        <v>-5317</v>
      </c>
      <c r="N29" s="23"/>
      <c r="O29" s="19"/>
      <c r="P29" s="20">
        <v>-4318</v>
      </c>
      <c r="Q29" s="19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16</v>
      </c>
      <c r="G31" s="9">
        <f>+G27+G29</f>
        <v>7977</v>
      </c>
      <c r="H31" s="9"/>
      <c r="J31" s="8">
        <f>+J27+J29</f>
        <v>4685</v>
      </c>
      <c r="K31" s="2"/>
      <c r="M31" s="9">
        <f>+M27+M29</f>
        <v>13225</v>
      </c>
      <c r="N31" s="9"/>
      <c r="P31" s="8">
        <f>+P27+P29</f>
        <v>9196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17</v>
      </c>
      <c r="G33" s="18">
        <v>0</v>
      </c>
      <c r="H33" s="18"/>
      <c r="I33" s="19"/>
      <c r="J33" s="20">
        <v>0</v>
      </c>
      <c r="K33" s="21"/>
      <c r="L33" s="19"/>
      <c r="M33" s="18">
        <v>0</v>
      </c>
      <c r="N33" s="18"/>
      <c r="O33" s="19"/>
      <c r="P33" s="20">
        <v>0</v>
      </c>
      <c r="Q33" s="19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18</v>
      </c>
      <c r="G35" s="24">
        <f>SUM(G30:G33)</f>
        <v>7977</v>
      </c>
      <c r="H35" s="24"/>
      <c r="I35" s="25"/>
      <c r="J35" s="26">
        <f>SUM(J31:J33)</f>
        <v>4685</v>
      </c>
      <c r="K35" s="27"/>
      <c r="L35" s="25"/>
      <c r="M35" s="24">
        <f>SUM(M31:M33)</f>
        <v>13225</v>
      </c>
      <c r="N35" s="24"/>
      <c r="O35" s="25"/>
      <c r="P35" s="26">
        <f>SUM(P31:P33)</f>
        <v>9196</v>
      </c>
      <c r="Q35" s="25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20</v>
      </c>
      <c r="H37" s="9"/>
      <c r="J37" s="8" t="s">
        <v>20</v>
      </c>
      <c r="K37" s="12"/>
      <c r="M37" s="2" t="s">
        <v>20</v>
      </c>
      <c r="P37" s="2" t="s">
        <v>20</v>
      </c>
    </row>
    <row r="38" spans="1:11" ht="12.75">
      <c r="A38" t="s">
        <v>19</v>
      </c>
      <c r="G38" s="9"/>
      <c r="H38" s="9"/>
      <c r="J38" s="12"/>
      <c r="K38" s="12"/>
    </row>
    <row r="39" spans="1:16" ht="12.75">
      <c r="A39" s="7" t="s">
        <v>15</v>
      </c>
      <c r="B39" t="s">
        <v>21</v>
      </c>
      <c r="G39" s="32">
        <v>12.83</v>
      </c>
      <c r="H39" s="9"/>
      <c r="J39" s="2">
        <v>7.64</v>
      </c>
      <c r="K39" s="12"/>
      <c r="M39" s="2">
        <v>21.29</v>
      </c>
      <c r="P39" s="2">
        <v>15.01</v>
      </c>
    </row>
    <row r="40" spans="1:16" ht="12.75">
      <c r="A40" s="7" t="s">
        <v>15</v>
      </c>
      <c r="B40" t="s">
        <v>22</v>
      </c>
      <c r="G40" s="32">
        <v>12.74</v>
      </c>
      <c r="H40" s="9"/>
      <c r="J40" s="2">
        <v>7.61</v>
      </c>
      <c r="K40" s="12"/>
      <c r="M40" s="2">
        <v>20.98</v>
      </c>
      <c r="P40" s="2">
        <v>14.92</v>
      </c>
    </row>
    <row r="41" spans="7:11" ht="9" customHeight="1">
      <c r="G41" s="9"/>
      <c r="H41" s="9"/>
      <c r="J41" s="12"/>
      <c r="K41" s="12"/>
    </row>
    <row r="43" ht="12.75">
      <c r="A43" s="28"/>
    </row>
    <row r="44" ht="12.75">
      <c r="A44" t="s">
        <v>23</v>
      </c>
    </row>
    <row r="45" ht="12.75">
      <c r="A45" t="s">
        <v>24</v>
      </c>
    </row>
  </sheetData>
  <sheetProtection password="CC34" sheet="1" objects="1" scenarios="1"/>
  <mergeCells count="4">
    <mergeCell ref="A2:E2"/>
    <mergeCell ref="F2:J2"/>
    <mergeCell ref="G9:J9"/>
    <mergeCell ref="M9:Q9"/>
  </mergeCells>
  <printOptions/>
  <pageMargins left="0.75" right="0" top="1" bottom="1" header="0.5" footer="0.5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H18" sqref="H18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</cols>
  <sheetData>
    <row r="2" ht="20.25">
      <c r="A2" s="47" t="s">
        <v>0</v>
      </c>
    </row>
    <row r="3" ht="12" customHeight="1">
      <c r="A3" t="s">
        <v>242</v>
      </c>
    </row>
    <row r="4" ht="7.5" customHeight="1"/>
    <row r="5" ht="12.75">
      <c r="A5" t="s">
        <v>39</v>
      </c>
    </row>
    <row r="6" ht="6" customHeight="1"/>
    <row r="7" ht="15.75">
      <c r="A7" s="34" t="s">
        <v>277</v>
      </c>
    </row>
    <row r="8" ht="15.75">
      <c r="A8" s="34"/>
    </row>
    <row r="9" spans="8:10" ht="12.75">
      <c r="H9" s="4" t="s">
        <v>25</v>
      </c>
      <c r="J9" s="4" t="s">
        <v>26</v>
      </c>
    </row>
    <row r="10" spans="8:10" ht="12.75">
      <c r="H10" s="35" t="s">
        <v>1</v>
      </c>
      <c r="J10" s="35" t="s">
        <v>27</v>
      </c>
    </row>
    <row r="11" spans="8:10" ht="12.75">
      <c r="H11" s="4" t="s">
        <v>3</v>
      </c>
      <c r="J11" s="4" t="s">
        <v>3</v>
      </c>
    </row>
    <row r="12" ht="12.75">
      <c r="A12" s="3" t="s">
        <v>40</v>
      </c>
    </row>
    <row r="13" spans="1:10" ht="12.75">
      <c r="A13" t="s">
        <v>28</v>
      </c>
      <c r="C13" s="3"/>
      <c r="H13" s="36">
        <v>70093</v>
      </c>
      <c r="J13" s="36">
        <v>69605</v>
      </c>
    </row>
    <row r="14" spans="1:10" ht="12.75">
      <c r="A14" s="7"/>
      <c r="C14" s="3"/>
      <c r="H14" s="44">
        <f>SUM(H13:H13)</f>
        <v>70093</v>
      </c>
      <c r="J14" s="44">
        <f>SUM(J13:J13)</f>
        <v>69605</v>
      </c>
    </row>
    <row r="15" spans="8:10" ht="10.5" customHeight="1">
      <c r="H15" s="31"/>
      <c r="J15" s="31"/>
    </row>
    <row r="16" spans="1:10" ht="12.75">
      <c r="A16" s="3" t="s">
        <v>29</v>
      </c>
      <c r="H16" s="39"/>
      <c r="J16" s="39"/>
    </row>
    <row r="17" spans="1:10" ht="12.75">
      <c r="A17" t="s">
        <v>31</v>
      </c>
      <c r="C17" s="7"/>
      <c r="H17" s="38">
        <v>8965</v>
      </c>
      <c r="J17" s="38">
        <v>13377</v>
      </c>
    </row>
    <row r="18" spans="1:10" ht="12.75">
      <c r="A18" s="43" t="s">
        <v>227</v>
      </c>
      <c r="H18" s="97">
        <f>33191+2046</f>
        <v>35237</v>
      </c>
      <c r="J18" s="97">
        <f>26388+2228</f>
        <v>28616</v>
      </c>
    </row>
    <row r="19" spans="1:10" ht="12.75">
      <c r="A19" t="s">
        <v>30</v>
      </c>
      <c r="H19" s="38">
        <v>305</v>
      </c>
      <c r="J19" s="38">
        <v>179</v>
      </c>
    </row>
    <row r="20" spans="1:10" ht="12.75">
      <c r="A20" t="s">
        <v>228</v>
      </c>
      <c r="C20" s="7"/>
      <c r="H20" s="38">
        <f>25551+3591</f>
        <v>29142</v>
      </c>
      <c r="J20" s="38">
        <f>14040+3788</f>
        <v>17828</v>
      </c>
    </row>
    <row r="21" spans="8:10" ht="12.75">
      <c r="H21" s="41">
        <f>SUM(H17:H20)</f>
        <v>73649</v>
      </c>
      <c r="J21" s="41">
        <f>SUM(J17:J20)</f>
        <v>60000</v>
      </c>
    </row>
    <row r="22" spans="1:10" ht="12.75">
      <c r="A22" s="3" t="s">
        <v>41</v>
      </c>
      <c r="H22" s="38"/>
      <c r="J22" s="38"/>
    </row>
    <row r="23" spans="1:10" ht="12.75">
      <c r="A23" t="s">
        <v>229</v>
      </c>
      <c r="C23" s="7"/>
      <c r="H23" s="38">
        <f>2625+3465</f>
        <v>6090</v>
      </c>
      <c r="J23" s="38">
        <f>1991+2688</f>
        <v>4679</v>
      </c>
    </row>
    <row r="24" spans="1:10" ht="12.75">
      <c r="A24" t="s">
        <v>33</v>
      </c>
      <c r="C24" s="7"/>
      <c r="H24" s="38">
        <v>6596</v>
      </c>
      <c r="J24" s="38">
        <v>4482</v>
      </c>
    </row>
    <row r="25" spans="1:10" ht="12.75">
      <c r="A25" t="s">
        <v>32</v>
      </c>
      <c r="C25" s="7"/>
      <c r="H25" s="38">
        <v>1338</v>
      </c>
      <c r="J25" s="38">
        <f>767+105+1340</f>
        <v>2212</v>
      </c>
    </row>
    <row r="26" spans="1:10" ht="12.75">
      <c r="A26" t="s">
        <v>230</v>
      </c>
      <c r="C26" s="7"/>
      <c r="H26" s="40">
        <v>245</v>
      </c>
      <c r="J26" s="40">
        <v>245</v>
      </c>
    </row>
    <row r="27" spans="1:10" ht="12.75">
      <c r="A27" t="s">
        <v>231</v>
      </c>
      <c r="C27" s="7"/>
      <c r="H27" s="38">
        <v>2224</v>
      </c>
      <c r="J27" s="38">
        <v>0</v>
      </c>
    </row>
    <row r="28" spans="8:10" ht="12.75">
      <c r="H28" s="41">
        <f>SUM(H23:H27)</f>
        <v>16493</v>
      </c>
      <c r="J28" s="41">
        <f>SUM(J23:J27)</f>
        <v>11618</v>
      </c>
    </row>
    <row r="29" spans="8:10" ht="12.75">
      <c r="H29" s="38"/>
      <c r="J29" s="38"/>
    </row>
    <row r="30" spans="1:10" ht="12.75">
      <c r="A30" s="3" t="s">
        <v>34</v>
      </c>
      <c r="H30" s="42">
        <f>+H21-H28</f>
        <v>57156</v>
      </c>
      <c r="J30" s="42">
        <f>+J21-J28</f>
        <v>48382</v>
      </c>
    </row>
    <row r="31" spans="8:10" ht="12.75">
      <c r="H31" s="38"/>
      <c r="J31" s="38"/>
    </row>
    <row r="32" spans="1:10" ht="12.75">
      <c r="A32" s="3" t="s">
        <v>42</v>
      </c>
      <c r="H32" s="38"/>
      <c r="J32" s="38"/>
    </row>
    <row r="33" spans="1:10" ht="12.75">
      <c r="A33" s="43" t="s">
        <v>38</v>
      </c>
      <c r="H33" s="36">
        <v>4239</v>
      </c>
      <c r="J33" s="36">
        <v>3855</v>
      </c>
    </row>
    <row r="34" spans="1:10" ht="12.75">
      <c r="A34" s="43" t="s">
        <v>37</v>
      </c>
      <c r="H34" s="37">
        <v>0</v>
      </c>
      <c r="J34" s="37">
        <v>2960</v>
      </c>
    </row>
    <row r="35" spans="1:10" ht="12.75">
      <c r="A35" t="s">
        <v>234</v>
      </c>
      <c r="H35" s="9">
        <v>96</v>
      </c>
      <c r="J35" s="9">
        <v>218</v>
      </c>
    </row>
    <row r="37" spans="1:10" ht="12.75">
      <c r="A37" s="43"/>
      <c r="H37" s="41">
        <f>SUM(H33:H36)</f>
        <v>4335</v>
      </c>
      <c r="J37" s="41">
        <f>SUM(J33:J36)</f>
        <v>7033</v>
      </c>
    </row>
    <row r="38" spans="1:10" ht="12.75">
      <c r="A38" s="43"/>
      <c r="H38" s="36"/>
      <c r="J38" s="36"/>
    </row>
    <row r="39" spans="1:10" ht="13.5" thickBot="1">
      <c r="A39" s="43"/>
      <c r="H39" s="45">
        <f>+H14+H30-H37</f>
        <v>122914</v>
      </c>
      <c r="J39" s="45">
        <f>+J14+J30-J37</f>
        <v>110954</v>
      </c>
    </row>
    <row r="40" spans="1:10" ht="12.75">
      <c r="A40" s="3"/>
      <c r="H40" s="36"/>
      <c r="J40" s="36"/>
    </row>
    <row r="41" spans="1:10" ht="12.75">
      <c r="A41" s="3" t="s">
        <v>43</v>
      </c>
      <c r="C41" s="3"/>
      <c r="D41" s="3"/>
      <c r="H41" s="36"/>
      <c r="J41" s="36"/>
    </row>
    <row r="42" spans="1:10" ht="12.75">
      <c r="A42" t="s">
        <v>35</v>
      </c>
      <c r="C42" s="3"/>
      <c r="D42" s="3"/>
      <c r="H42" s="36">
        <v>62208</v>
      </c>
      <c r="J42" s="36">
        <v>61786</v>
      </c>
    </row>
    <row r="43" spans="1:10" ht="12.75">
      <c r="A43" t="s">
        <v>36</v>
      </c>
      <c r="C43" s="7"/>
      <c r="H43" s="36">
        <v>870</v>
      </c>
      <c r="J43" s="36">
        <v>335</v>
      </c>
    </row>
    <row r="44" spans="1:10" ht="12.75">
      <c r="A44" t="s">
        <v>232</v>
      </c>
      <c r="C44" s="7"/>
      <c r="H44" s="37">
        <f>1858-2</f>
        <v>1856</v>
      </c>
      <c r="J44" s="37">
        <f>1857-3</f>
        <v>1854</v>
      </c>
    </row>
    <row r="45" spans="1:10" ht="12.75">
      <c r="A45" t="s">
        <v>233</v>
      </c>
      <c r="C45" s="7"/>
      <c r="H45" s="37">
        <v>57980</v>
      </c>
      <c r="J45" s="37">
        <f>44755+2224</f>
        <v>46979</v>
      </c>
    </row>
    <row r="46" spans="8:10" ht="13.5" thickBot="1">
      <c r="H46" s="46">
        <f>SUM(H42:H45)</f>
        <v>122914</v>
      </c>
      <c r="J46" s="46">
        <f>SUM(J42:J45)</f>
        <v>110954</v>
      </c>
    </row>
    <row r="47" spans="8:10" ht="12.75">
      <c r="H47" s="38"/>
      <c r="J47" s="38"/>
    </row>
    <row r="48" ht="12.75">
      <c r="J48" s="31"/>
    </row>
    <row r="49" spans="1:10" ht="12.75">
      <c r="A49" t="s">
        <v>44</v>
      </c>
      <c r="J49" s="31"/>
    </row>
    <row r="50" spans="1:10" ht="12.75">
      <c r="A50" t="s">
        <v>45</v>
      </c>
      <c r="J50" s="31"/>
    </row>
    <row r="51" ht="12.75">
      <c r="J51" s="31"/>
    </row>
  </sheetData>
  <sheetProtection password="CC34" sheet="1" objects="1" scenarios="1"/>
  <printOptions/>
  <pageMargins left="1.5" right="0.75" top="1" bottom="1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7">
      <selection activeCell="E29" sqref="E29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4.421875" style="0" customWidth="1"/>
    <col min="4" max="4" width="7.28125" style="0" customWidth="1"/>
    <col min="5" max="5" width="13.140625" style="0" customWidth="1"/>
    <col min="6" max="6" width="4.7109375" style="0" customWidth="1"/>
  </cols>
  <sheetData>
    <row r="1" ht="18">
      <c r="A1" s="48" t="s">
        <v>0</v>
      </c>
    </row>
    <row r="2" ht="12" customHeight="1">
      <c r="A2" t="s">
        <v>242</v>
      </c>
    </row>
    <row r="3" ht="7.5" customHeight="1"/>
    <row r="4" ht="12.75">
      <c r="A4" s="43" t="s">
        <v>39</v>
      </c>
    </row>
    <row r="5" ht="7.5" customHeight="1">
      <c r="A5" s="34"/>
    </row>
    <row r="6" ht="15.75">
      <c r="A6" s="34" t="s">
        <v>278</v>
      </c>
    </row>
    <row r="7" ht="15.75">
      <c r="A7" s="34"/>
    </row>
    <row r="8" ht="12.75">
      <c r="E8" s="4" t="s">
        <v>7</v>
      </c>
    </row>
    <row r="9" ht="12.75">
      <c r="E9" s="49" t="s">
        <v>1</v>
      </c>
    </row>
    <row r="10" ht="12.75">
      <c r="E10" s="4" t="s">
        <v>3</v>
      </c>
    </row>
    <row r="11" ht="12.75">
      <c r="A11" s="3" t="s">
        <v>47</v>
      </c>
    </row>
    <row r="12" spans="2:5" ht="12.75">
      <c r="B12" t="s">
        <v>48</v>
      </c>
      <c r="E12" s="99">
        <v>13225</v>
      </c>
    </row>
    <row r="13" spans="2:5" ht="12.75">
      <c r="B13" t="s">
        <v>49</v>
      </c>
      <c r="E13" s="99"/>
    </row>
    <row r="14" spans="3:5" ht="12.75">
      <c r="C14" t="s">
        <v>50</v>
      </c>
      <c r="E14" s="99">
        <v>5317</v>
      </c>
    </row>
    <row r="15" spans="3:5" ht="12.75">
      <c r="C15" t="s">
        <v>51</v>
      </c>
      <c r="E15" s="99">
        <v>2711</v>
      </c>
    </row>
    <row r="16" spans="3:5" ht="12.75">
      <c r="C16" t="s">
        <v>284</v>
      </c>
      <c r="E16" s="99">
        <v>-26</v>
      </c>
    </row>
    <row r="17" spans="3:5" ht="12.75">
      <c r="C17" t="s">
        <v>52</v>
      </c>
      <c r="E17" s="99">
        <v>447</v>
      </c>
    </row>
    <row r="18" spans="3:5" ht="12.75">
      <c r="C18" t="s">
        <v>53</v>
      </c>
      <c r="E18" s="100">
        <v>-272</v>
      </c>
    </row>
    <row r="19" ht="6" customHeight="1">
      <c r="E19" s="101"/>
    </row>
    <row r="20" spans="1:5" ht="12.75">
      <c r="A20" s="3" t="s">
        <v>54</v>
      </c>
      <c r="E20" s="99">
        <f>SUM(E12:E18)</f>
        <v>21402</v>
      </c>
    </row>
    <row r="21" spans="2:5" ht="12.75">
      <c r="B21" t="s">
        <v>275</v>
      </c>
      <c r="E21" s="99">
        <v>4412</v>
      </c>
    </row>
    <row r="22" spans="2:5" ht="12.75">
      <c r="B22" t="s">
        <v>243</v>
      </c>
      <c r="E22" s="99">
        <f>-6803+182</f>
        <v>-6621</v>
      </c>
    </row>
    <row r="23" spans="2:5" ht="12.75">
      <c r="B23" t="s">
        <v>244</v>
      </c>
      <c r="E23" s="99">
        <f>634-107+884</f>
        <v>1411</v>
      </c>
    </row>
    <row r="24" ht="6" customHeight="1">
      <c r="E24" s="101"/>
    </row>
    <row r="25" spans="1:5" ht="12.75">
      <c r="A25" s="3" t="s">
        <v>55</v>
      </c>
      <c r="E25" s="99">
        <f>SUM(E20:E23)</f>
        <v>20604</v>
      </c>
    </row>
    <row r="26" spans="2:5" ht="12.75">
      <c r="B26" t="s">
        <v>56</v>
      </c>
      <c r="E26" s="100">
        <v>272</v>
      </c>
    </row>
    <row r="27" spans="2:5" ht="12.75">
      <c r="B27" t="s">
        <v>57</v>
      </c>
      <c r="E27" s="99">
        <v>-2945</v>
      </c>
    </row>
    <row r="28" ht="6" customHeight="1">
      <c r="E28" s="99"/>
    </row>
    <row r="29" spans="1:5" ht="12.75">
      <c r="A29" s="3" t="s">
        <v>58</v>
      </c>
      <c r="E29" s="102">
        <f>SUM(E25:E27)</f>
        <v>17931</v>
      </c>
    </row>
    <row r="30" ht="12.75">
      <c r="E30" s="103"/>
    </row>
    <row r="31" spans="1:5" ht="12.75">
      <c r="A31" s="3" t="s">
        <v>59</v>
      </c>
      <c r="E31" s="103"/>
    </row>
    <row r="32" spans="2:5" ht="12.75">
      <c r="B32" t="s">
        <v>60</v>
      </c>
      <c r="E32" s="99">
        <v>-3811</v>
      </c>
    </row>
    <row r="33" spans="2:5" ht="12.75">
      <c r="B33" t="s">
        <v>61</v>
      </c>
      <c r="E33" s="99">
        <v>191</v>
      </c>
    </row>
    <row r="34" ht="6" customHeight="1">
      <c r="E34" s="99"/>
    </row>
    <row r="35" spans="1:5" ht="12.75">
      <c r="A35" s="3" t="s">
        <v>62</v>
      </c>
      <c r="E35" s="102">
        <f>SUM(E32:E33)</f>
        <v>-3620</v>
      </c>
    </row>
    <row r="36" ht="12.75">
      <c r="E36" s="103"/>
    </row>
    <row r="37" spans="1:5" ht="12.75">
      <c r="A37" s="3" t="s">
        <v>63</v>
      </c>
      <c r="E37" s="103"/>
    </row>
    <row r="38" spans="2:5" ht="12.75">
      <c r="B38" t="s">
        <v>64</v>
      </c>
      <c r="E38" s="99">
        <v>-3728</v>
      </c>
    </row>
    <row r="39" spans="2:5" ht="12.75">
      <c r="B39" t="s">
        <v>65</v>
      </c>
      <c r="E39" s="99">
        <v>-122</v>
      </c>
    </row>
    <row r="40" spans="2:5" ht="12.75">
      <c r="B40" t="s">
        <v>66</v>
      </c>
      <c r="E40" s="99">
        <v>957</v>
      </c>
    </row>
    <row r="41" ht="6" customHeight="1">
      <c r="E41" s="99"/>
    </row>
    <row r="42" spans="1:5" ht="12.75">
      <c r="A42" s="3" t="s">
        <v>67</v>
      </c>
      <c r="E42" s="102">
        <f>SUM(E38:E40)</f>
        <v>-2893</v>
      </c>
    </row>
    <row r="43" ht="12.75">
      <c r="E43" s="103"/>
    </row>
    <row r="44" spans="1:5" ht="12.75">
      <c r="A44" s="3" t="s">
        <v>95</v>
      </c>
      <c r="E44" s="102">
        <v>2</v>
      </c>
    </row>
    <row r="45" ht="12.75">
      <c r="E45" s="103"/>
    </row>
    <row r="46" spans="1:5" ht="12.75">
      <c r="A46" s="3" t="s">
        <v>68</v>
      </c>
      <c r="E46" s="103">
        <f>+E44+E42+E35+E29</f>
        <v>11420</v>
      </c>
    </row>
    <row r="47" ht="12.75">
      <c r="E47" s="103"/>
    </row>
    <row r="48" spans="1:5" ht="12.75">
      <c r="A48" t="s">
        <v>69</v>
      </c>
      <c r="E48" s="103">
        <v>17722</v>
      </c>
    </row>
    <row r="49" ht="12.75">
      <c r="E49" s="103"/>
    </row>
    <row r="50" spans="1:5" ht="13.5" thickBot="1">
      <c r="A50" t="s">
        <v>70</v>
      </c>
      <c r="E50" s="104">
        <f>SUM(E46:E48)</f>
        <v>29142</v>
      </c>
    </row>
    <row r="51" ht="13.5" thickTop="1">
      <c r="E51" s="103"/>
    </row>
    <row r="52" ht="12.75">
      <c r="E52" s="103"/>
    </row>
    <row r="53" spans="1:5" ht="12.75">
      <c r="A53" s="105" t="s">
        <v>279</v>
      </c>
      <c r="E53" s="103"/>
    </row>
    <row r="54" spans="1:2" ht="12.75">
      <c r="A54" s="7" t="s">
        <v>200</v>
      </c>
      <c r="B54" t="s">
        <v>283</v>
      </c>
    </row>
    <row r="55" ht="12.75">
      <c r="B55" t="s">
        <v>282</v>
      </c>
    </row>
    <row r="56" ht="12.75" customHeight="1"/>
    <row r="57" spans="1:2" ht="12.75">
      <c r="A57" s="7" t="s">
        <v>197</v>
      </c>
      <c r="B57" t="s">
        <v>280</v>
      </c>
    </row>
    <row r="58" ht="12.75">
      <c r="B58" t="s">
        <v>281</v>
      </c>
    </row>
  </sheetData>
  <sheetProtection password="CC34" sheet="1" objects="1" scenarios="1"/>
  <printOptions/>
  <pageMargins left="1.25" right="0.75" top="1" bottom="1" header="0.5" footer="0.5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">
      <selection activeCell="E24" sqref="E24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9.28125" style="0" bestFit="1" customWidth="1"/>
    <col min="8" max="8" width="10.140625" style="0" customWidth="1"/>
    <col min="9" max="9" width="0.5625" style="0" customWidth="1"/>
    <col min="10" max="10" width="13.28125" style="0" customWidth="1"/>
    <col min="11" max="11" width="12.140625" style="0" customWidth="1"/>
    <col min="12" max="12" width="0.71875" style="0" customWidth="1"/>
  </cols>
  <sheetData>
    <row r="1" ht="20.25">
      <c r="A1" s="54" t="s">
        <v>71</v>
      </c>
    </row>
    <row r="2" ht="12.75">
      <c r="A2" t="s">
        <v>242</v>
      </c>
    </row>
    <row r="3" ht="6.75" customHeight="1"/>
    <row r="4" ht="12.75">
      <c r="A4" s="43" t="s">
        <v>39</v>
      </c>
    </row>
    <row r="5" ht="7.5" customHeight="1">
      <c r="A5" s="34"/>
    </row>
    <row r="6" ht="15.75">
      <c r="A6" s="34" t="s">
        <v>285</v>
      </c>
    </row>
    <row r="7" ht="15.75">
      <c r="A7" s="34"/>
    </row>
    <row r="9" spans="5:6" ht="12.75">
      <c r="E9" s="108" t="s">
        <v>72</v>
      </c>
      <c r="F9" s="108"/>
    </row>
    <row r="10" spans="5:9" ht="12.75">
      <c r="E10" s="108" t="s">
        <v>73</v>
      </c>
      <c r="F10" s="108"/>
      <c r="G10" s="108" t="s">
        <v>74</v>
      </c>
      <c r="H10" s="108"/>
      <c r="I10" s="4"/>
    </row>
    <row r="11" spans="5:10" ht="12.75">
      <c r="E11" s="109" t="s">
        <v>75</v>
      </c>
      <c r="F11" s="109"/>
      <c r="G11" s="109" t="s">
        <v>76</v>
      </c>
      <c r="H11" s="109"/>
      <c r="I11" s="50"/>
      <c r="J11" s="51" t="s">
        <v>76</v>
      </c>
    </row>
    <row r="12" spans="8:9" ht="12.75">
      <c r="H12" s="2" t="s">
        <v>78</v>
      </c>
      <c r="I12" s="28"/>
    </row>
    <row r="13" spans="5:10" ht="12.75">
      <c r="E13" s="2" t="s">
        <v>79</v>
      </c>
      <c r="F13" s="2" t="s">
        <v>80</v>
      </c>
      <c r="G13" s="2" t="s">
        <v>77</v>
      </c>
      <c r="H13" s="2" t="s">
        <v>81</v>
      </c>
      <c r="I13" s="28"/>
      <c r="J13" s="2" t="s">
        <v>82</v>
      </c>
    </row>
    <row r="14" spans="5:11" ht="12.75">
      <c r="E14" s="2" t="s">
        <v>83</v>
      </c>
      <c r="F14" s="2" t="s">
        <v>84</v>
      </c>
      <c r="G14" s="2" t="s">
        <v>85</v>
      </c>
      <c r="H14" s="2" t="s">
        <v>86</v>
      </c>
      <c r="I14" s="28"/>
      <c r="J14" s="2" t="s">
        <v>87</v>
      </c>
      <c r="K14" s="2" t="s">
        <v>88</v>
      </c>
    </row>
    <row r="15" spans="5:11" ht="12.75">
      <c r="E15" s="98" t="s">
        <v>235</v>
      </c>
      <c r="F15" s="2" t="s">
        <v>3</v>
      </c>
      <c r="G15" s="2" t="s">
        <v>3</v>
      </c>
      <c r="H15" s="2" t="s">
        <v>3</v>
      </c>
      <c r="I15" s="28"/>
      <c r="J15" s="2" t="s">
        <v>3</v>
      </c>
      <c r="K15" s="2" t="s">
        <v>3</v>
      </c>
    </row>
    <row r="17" ht="12.75">
      <c r="A17" t="s">
        <v>269</v>
      </c>
    </row>
    <row r="18" spans="1:11" ht="12.75">
      <c r="A18" s="7" t="s">
        <v>268</v>
      </c>
      <c r="B18" t="s">
        <v>270</v>
      </c>
      <c r="E18" s="9">
        <v>61786</v>
      </c>
      <c r="F18" s="9">
        <v>61786</v>
      </c>
      <c r="G18" s="9">
        <v>335</v>
      </c>
      <c r="H18" s="9">
        <v>1854</v>
      </c>
      <c r="I18" s="9"/>
      <c r="J18" s="9">
        <v>44755</v>
      </c>
      <c r="K18" s="9">
        <f>+J18+H18+G18+F18</f>
        <v>108730</v>
      </c>
    </row>
    <row r="19" spans="1:11" ht="12.75">
      <c r="A19" s="7" t="s">
        <v>15</v>
      </c>
      <c r="B19" t="s">
        <v>271</v>
      </c>
      <c r="E19" s="23">
        <v>0</v>
      </c>
      <c r="F19" s="23">
        <v>0</v>
      </c>
      <c r="G19" s="23">
        <v>0</v>
      </c>
      <c r="H19" s="23">
        <v>0</v>
      </c>
      <c r="I19" s="23"/>
      <c r="J19" s="23">
        <v>2224</v>
      </c>
      <c r="K19" s="23">
        <v>2224</v>
      </c>
    </row>
    <row r="20" spans="5:11" ht="12.75">
      <c r="E20" s="9">
        <f>SUM(E18:E19)</f>
        <v>61786</v>
      </c>
      <c r="F20" s="9">
        <f>SUM(F18:F19)</f>
        <v>61786</v>
      </c>
      <c r="G20" s="9">
        <f>SUM(G18:G19)</f>
        <v>335</v>
      </c>
      <c r="H20" s="9">
        <f>SUM(H18:H19)</f>
        <v>1854</v>
      </c>
      <c r="I20" s="9"/>
      <c r="J20" s="9">
        <f>SUM(J18:J19)</f>
        <v>46979</v>
      </c>
      <c r="K20" s="9">
        <f>SUM(K18:K19)</f>
        <v>110954</v>
      </c>
    </row>
    <row r="21" spans="1:11" ht="12.75">
      <c r="A21" t="s">
        <v>272</v>
      </c>
      <c r="E21" s="9">
        <v>0</v>
      </c>
      <c r="F21" s="9">
        <v>0</v>
      </c>
      <c r="G21" s="9">
        <v>0</v>
      </c>
      <c r="H21" s="9">
        <v>0</v>
      </c>
      <c r="I21" s="9"/>
      <c r="J21" s="9">
        <v>13225</v>
      </c>
      <c r="K21" s="9">
        <f>+J21</f>
        <v>13225</v>
      </c>
    </row>
    <row r="22" spans="1:11" ht="12.75">
      <c r="A22" t="s">
        <v>274</v>
      </c>
      <c r="E22" s="9"/>
      <c r="F22" s="9"/>
      <c r="G22" s="9"/>
      <c r="H22" s="9"/>
      <c r="I22" s="9"/>
      <c r="J22" s="9"/>
      <c r="K22" s="9"/>
    </row>
    <row r="23" spans="2:11" ht="12.75">
      <c r="B23" t="s">
        <v>273</v>
      </c>
      <c r="E23" s="9">
        <v>0</v>
      </c>
      <c r="F23" s="9">
        <v>0</v>
      </c>
      <c r="G23" s="9">
        <v>0</v>
      </c>
      <c r="H23" s="9">
        <v>0</v>
      </c>
      <c r="I23" s="9"/>
      <c r="J23" s="9">
        <v>-2224</v>
      </c>
      <c r="K23" s="9">
        <v>-2224</v>
      </c>
    </row>
    <row r="24" ht="12.75">
      <c r="A24" t="s">
        <v>91</v>
      </c>
    </row>
    <row r="25" spans="2:11" ht="12.75">
      <c r="B25" t="s">
        <v>92</v>
      </c>
      <c r="E25" s="9">
        <v>422</v>
      </c>
      <c r="F25" s="9">
        <v>422</v>
      </c>
      <c r="G25" s="9">
        <v>535</v>
      </c>
      <c r="H25" s="9">
        <v>0</v>
      </c>
      <c r="I25" s="9"/>
      <c r="J25" s="9">
        <v>0</v>
      </c>
      <c r="K25" s="9">
        <f>+J25+H25+G25+F25</f>
        <v>957</v>
      </c>
    </row>
    <row r="26" spans="1:11" ht="12.75">
      <c r="A26" t="s">
        <v>89</v>
      </c>
      <c r="E26" s="30"/>
      <c r="F26" s="33"/>
      <c r="G26" s="33"/>
      <c r="H26" s="33"/>
      <c r="I26" s="33"/>
      <c r="J26" s="33"/>
      <c r="K26" s="53"/>
    </row>
    <row r="27" spans="2:11" ht="12.75">
      <c r="B27" t="s">
        <v>90</v>
      </c>
      <c r="E27" s="29">
        <v>0</v>
      </c>
      <c r="F27" s="23">
        <v>0</v>
      </c>
      <c r="G27" s="23">
        <v>0</v>
      </c>
      <c r="H27" s="23">
        <v>2</v>
      </c>
      <c r="I27" s="23"/>
      <c r="J27" s="23">
        <v>0</v>
      </c>
      <c r="K27" s="52">
        <f>+H27</f>
        <v>2</v>
      </c>
    </row>
    <row r="28" spans="1:11" ht="12.75">
      <c r="A28" t="s">
        <v>293</v>
      </c>
      <c r="E28" s="22"/>
      <c r="F28" s="22"/>
      <c r="G28" s="22"/>
      <c r="H28" s="22"/>
      <c r="I28" s="22"/>
      <c r="J28" s="22"/>
      <c r="K28" s="22"/>
    </row>
    <row r="29" spans="2:11" ht="12.75">
      <c r="B29" t="s">
        <v>294</v>
      </c>
      <c r="E29" s="9">
        <v>0</v>
      </c>
      <c r="F29" s="9">
        <v>0</v>
      </c>
      <c r="G29" s="9">
        <v>0</v>
      </c>
      <c r="H29" s="9">
        <v>2</v>
      </c>
      <c r="I29" s="9"/>
      <c r="J29" s="9">
        <v>0</v>
      </c>
      <c r="K29" s="9">
        <f>+H29</f>
        <v>2</v>
      </c>
    </row>
    <row r="30" spans="5:11" ht="6" customHeight="1" thickBot="1">
      <c r="E30" s="24"/>
      <c r="F30" s="24"/>
      <c r="G30" s="24"/>
      <c r="H30" s="24"/>
      <c r="I30" s="24"/>
      <c r="J30" s="24"/>
      <c r="K30" s="24"/>
    </row>
    <row r="31" spans="1:11" ht="14.25" thickBot="1" thickTop="1">
      <c r="A31" t="s">
        <v>93</v>
      </c>
      <c r="E31" s="24">
        <f>SUM(E20:E25)+E29</f>
        <v>62208</v>
      </c>
      <c r="F31" s="24">
        <f>SUM(F20:F25)+F29</f>
        <v>62208</v>
      </c>
      <c r="G31" s="24">
        <f>SUM(G20:G25)+G29</f>
        <v>870</v>
      </c>
      <c r="H31" s="24">
        <f>SUM(H20:H25)+H29</f>
        <v>1856</v>
      </c>
      <c r="I31" s="24"/>
      <c r="J31" s="24">
        <f>SUM(J20:J25)+J29</f>
        <v>57980</v>
      </c>
      <c r="K31" s="24">
        <f>SUM(K20:K25)+K29</f>
        <v>122914</v>
      </c>
    </row>
    <row r="32" ht="13.5" thickTop="1"/>
    <row r="34" ht="12.75">
      <c r="A34" s="105" t="s">
        <v>279</v>
      </c>
    </row>
    <row r="35" spans="1:2" ht="12.75">
      <c r="A35" s="7" t="s">
        <v>200</v>
      </c>
      <c r="B35" t="s">
        <v>312</v>
      </c>
    </row>
    <row r="36" ht="12.75">
      <c r="B36" t="s">
        <v>311</v>
      </c>
    </row>
    <row r="38" spans="1:2" ht="12.75">
      <c r="A38" s="7" t="s">
        <v>197</v>
      </c>
      <c r="B38" t="s">
        <v>313</v>
      </c>
    </row>
    <row r="39" ht="12.75">
      <c r="B39" t="s">
        <v>281</v>
      </c>
    </row>
  </sheetData>
  <sheetProtection password="CC34" sheet="1" objects="1" scenarios="1"/>
  <mergeCells count="5">
    <mergeCell ref="E9:F9"/>
    <mergeCell ref="E10:F10"/>
    <mergeCell ref="G10:H10"/>
    <mergeCell ref="E11:F11"/>
    <mergeCell ref="G11:H11"/>
  </mergeCells>
  <printOptions/>
  <pageMargins left="0.75" right="0" top="1" bottom="1" header="0.5" footer="0.5"/>
  <pageSetup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7"/>
  <sheetViews>
    <sheetView workbookViewId="0" topLeftCell="A15">
      <selection activeCell="D34" sqref="D34"/>
    </sheetView>
  </sheetViews>
  <sheetFormatPr defaultColWidth="9.140625" defaultRowHeight="12.75"/>
  <cols>
    <col min="1" max="1" width="3.57421875" style="43" customWidth="1"/>
    <col min="2" max="2" width="6.7109375" style="43" customWidth="1"/>
    <col min="3" max="3" width="25.7109375" style="43" customWidth="1"/>
    <col min="4" max="4" width="12.140625" style="43" customWidth="1"/>
    <col min="5" max="5" width="1.7109375" style="43" customWidth="1"/>
    <col min="6" max="6" width="13.140625" style="43" customWidth="1"/>
    <col min="7" max="7" width="1.7109375" style="43" customWidth="1"/>
    <col min="8" max="8" width="13.8515625" style="43" customWidth="1"/>
    <col min="9" max="9" width="1.7109375" style="43" customWidth="1"/>
    <col min="10" max="10" width="11.7109375" style="43" customWidth="1"/>
    <col min="11" max="11" width="2.140625" style="43" customWidth="1"/>
    <col min="12" max="16384" width="9.140625" style="43" customWidth="1"/>
  </cols>
  <sheetData>
    <row r="1" ht="18.75">
      <c r="A1" s="96" t="s">
        <v>0</v>
      </c>
    </row>
    <row r="2" ht="12" customHeight="1">
      <c r="A2" t="s">
        <v>242</v>
      </c>
    </row>
    <row r="3" ht="7.5" customHeight="1">
      <c r="A3"/>
    </row>
    <row r="4" ht="12.75">
      <c r="A4" s="43" t="s">
        <v>39</v>
      </c>
    </row>
    <row r="5" ht="6" customHeight="1"/>
    <row r="6" ht="15">
      <c r="A6" s="88" t="s">
        <v>96</v>
      </c>
    </row>
    <row r="7" ht="15">
      <c r="A7" s="88"/>
    </row>
    <row r="9" spans="1:2" ht="12.75">
      <c r="A9" s="55" t="s">
        <v>200</v>
      </c>
      <c r="B9" s="3" t="s">
        <v>97</v>
      </c>
    </row>
    <row r="10" ht="12.75">
      <c r="B10" s="43" t="s">
        <v>193</v>
      </c>
    </row>
    <row r="11" ht="12.75">
      <c r="B11" s="43" t="s">
        <v>286</v>
      </c>
    </row>
    <row r="12" ht="12.75">
      <c r="B12" s="43" t="s">
        <v>195</v>
      </c>
    </row>
    <row r="13" ht="12.75">
      <c r="B13" s="43" t="s">
        <v>194</v>
      </c>
    </row>
    <row r="14" ht="12.75" customHeight="1"/>
    <row r="15" ht="12.75">
      <c r="B15" s="43" t="s">
        <v>98</v>
      </c>
    </row>
    <row r="16" ht="12.75">
      <c r="B16" s="43" t="s">
        <v>99</v>
      </c>
    </row>
    <row r="17" ht="12.75">
      <c r="B17" s="43" t="s">
        <v>245</v>
      </c>
    </row>
    <row r="19" ht="12.75">
      <c r="B19" s="3" t="s">
        <v>246</v>
      </c>
    </row>
    <row r="20" ht="12.75">
      <c r="B20" s="43" t="s">
        <v>247</v>
      </c>
    </row>
    <row r="21" ht="12.75">
      <c r="B21" s="43" t="s">
        <v>315</v>
      </c>
    </row>
    <row r="22" spans="2:3" ht="12.75">
      <c r="B22" s="56" t="s">
        <v>15</v>
      </c>
      <c r="C22" s="43" t="s">
        <v>250</v>
      </c>
    </row>
    <row r="23" ht="6" customHeight="1"/>
    <row r="24" ht="12.75">
      <c r="B24" s="43" t="s">
        <v>248</v>
      </c>
    </row>
    <row r="25" ht="12.75">
      <c r="B25" s="43" t="s">
        <v>249</v>
      </c>
    </row>
    <row r="26" ht="6" customHeight="1"/>
    <row r="27" spans="2:3" ht="12.75">
      <c r="B27" s="56" t="s">
        <v>15</v>
      </c>
      <c r="C27" s="3" t="s">
        <v>188</v>
      </c>
    </row>
    <row r="28" ht="12.75">
      <c r="C28" s="43" t="s">
        <v>251</v>
      </c>
    </row>
    <row r="29" ht="12.75">
      <c r="C29" s="43" t="s">
        <v>252</v>
      </c>
    </row>
    <row r="30" ht="12.75">
      <c r="C30" s="43" t="s">
        <v>253</v>
      </c>
    </row>
    <row r="31" ht="12.75">
      <c r="C31" s="43" t="s">
        <v>254</v>
      </c>
    </row>
    <row r="32" ht="12.75">
      <c r="C32" s="43" t="s">
        <v>255</v>
      </c>
    </row>
    <row r="33" ht="6" customHeight="1"/>
    <row r="34" ht="12.75">
      <c r="B34" s="43" t="s">
        <v>256</v>
      </c>
    </row>
    <row r="35" ht="6" customHeight="1"/>
    <row r="36" spans="6:10" ht="12.75">
      <c r="F36" s="4" t="s">
        <v>257</v>
      </c>
      <c r="H36" s="4" t="s">
        <v>259</v>
      </c>
      <c r="J36" s="4" t="s">
        <v>261</v>
      </c>
    </row>
    <row r="37" spans="6:10" ht="12.75">
      <c r="F37" s="4" t="s">
        <v>258</v>
      </c>
      <c r="H37" s="4" t="s">
        <v>260</v>
      </c>
      <c r="J37" s="4" t="s">
        <v>262</v>
      </c>
    </row>
    <row r="38" spans="6:10" ht="12.75">
      <c r="F38" s="4" t="s">
        <v>3</v>
      </c>
      <c r="H38" s="4" t="s">
        <v>3</v>
      </c>
      <c r="J38" s="4" t="s">
        <v>3</v>
      </c>
    </row>
    <row r="39" ht="12.75">
      <c r="B39" s="43" t="s">
        <v>263</v>
      </c>
    </row>
    <row r="40" spans="2:10" ht="12.75">
      <c r="B40" s="56" t="s">
        <v>15</v>
      </c>
      <c r="C40" s="43" t="s">
        <v>264</v>
      </c>
      <c r="F40" s="89">
        <v>44755</v>
      </c>
      <c r="G40" s="56" t="s">
        <v>265</v>
      </c>
      <c r="H40" s="89">
        <v>2224</v>
      </c>
      <c r="J40" s="89">
        <v>46979</v>
      </c>
    </row>
    <row r="41" spans="2:10" ht="12.75">
      <c r="B41" s="56" t="s">
        <v>15</v>
      </c>
      <c r="C41" s="43" t="s">
        <v>266</v>
      </c>
      <c r="F41" s="89">
        <v>2224</v>
      </c>
      <c r="H41" s="89">
        <v>-2224</v>
      </c>
      <c r="J41" s="89">
        <v>0</v>
      </c>
    </row>
    <row r="42" ht="6" customHeight="1">
      <c r="J42" s="89"/>
    </row>
    <row r="43" ht="12.75">
      <c r="B43" s="56" t="s">
        <v>267</v>
      </c>
    </row>
    <row r="44" ht="12.75">
      <c r="B44" s="56"/>
    </row>
    <row r="46" spans="1:2" ht="12.75">
      <c r="A46" s="56" t="s">
        <v>197</v>
      </c>
      <c r="B46" s="3" t="s">
        <v>303</v>
      </c>
    </row>
    <row r="47" ht="12.75">
      <c r="B47" s="43" t="s">
        <v>304</v>
      </c>
    </row>
    <row r="50" spans="1:2" ht="12.75">
      <c r="A50" s="56" t="s">
        <v>102</v>
      </c>
      <c r="B50" s="3" t="s">
        <v>125</v>
      </c>
    </row>
    <row r="51" spans="1:2" ht="12.75">
      <c r="A51" s="56"/>
      <c r="B51" s="43" t="s">
        <v>287</v>
      </c>
    </row>
    <row r="52" spans="1:2" ht="12.75">
      <c r="A52" s="56"/>
      <c r="B52" s="43" t="s">
        <v>288</v>
      </c>
    </row>
    <row r="53" spans="1:2" ht="12.75">
      <c r="A53" s="56"/>
      <c r="B53" s="3"/>
    </row>
    <row r="54" ht="12.75">
      <c r="B54" s="43" t="s">
        <v>126</v>
      </c>
    </row>
    <row r="55" ht="12.75">
      <c r="B55" s="43" t="s">
        <v>127</v>
      </c>
    </row>
    <row r="56" ht="12.75">
      <c r="B56" s="43" t="s">
        <v>128</v>
      </c>
    </row>
    <row r="59" spans="1:2" ht="12.75">
      <c r="A59" s="56" t="s">
        <v>105</v>
      </c>
      <c r="B59" s="3" t="s">
        <v>103</v>
      </c>
    </row>
    <row r="60" ht="12.75">
      <c r="B60" s="43" t="s">
        <v>104</v>
      </c>
    </row>
    <row r="63" spans="1:2" ht="12.75">
      <c r="A63" s="56" t="s">
        <v>107</v>
      </c>
      <c r="B63" s="3" t="s">
        <v>106</v>
      </c>
    </row>
    <row r="64" ht="12.75">
      <c r="B64" s="43" t="s">
        <v>196</v>
      </c>
    </row>
    <row r="67" spans="1:2" ht="12.75">
      <c r="A67" s="56" t="s">
        <v>110</v>
      </c>
      <c r="B67" s="3" t="s">
        <v>108</v>
      </c>
    </row>
    <row r="68" ht="12.75">
      <c r="B68" s="43" t="s">
        <v>109</v>
      </c>
    </row>
    <row r="71" spans="1:2" ht="12.75">
      <c r="A71" s="56" t="s">
        <v>117</v>
      </c>
      <c r="B71" s="3" t="s">
        <v>145</v>
      </c>
    </row>
    <row r="72" ht="12.75">
      <c r="B72" s="43" t="s">
        <v>146</v>
      </c>
    </row>
    <row r="73" ht="12.75">
      <c r="B73" s="43" t="s">
        <v>147</v>
      </c>
    </row>
    <row r="74" ht="12.75">
      <c r="B74" s="43" t="s">
        <v>148</v>
      </c>
    </row>
    <row r="75" ht="12.75">
      <c r="B75" s="43" t="s">
        <v>149</v>
      </c>
    </row>
    <row r="76" ht="12.75">
      <c r="B76" s="43" t="s">
        <v>198</v>
      </c>
    </row>
    <row r="77" ht="12.75">
      <c r="B77" s="43" t="s">
        <v>291</v>
      </c>
    </row>
    <row r="78" ht="12.75">
      <c r="B78" s="43" t="s">
        <v>199</v>
      </c>
    </row>
    <row r="79" ht="12.75">
      <c r="B79" s="43" t="s">
        <v>150</v>
      </c>
    </row>
    <row r="82" spans="1:2" ht="12.75">
      <c r="A82" s="56" t="s">
        <v>124</v>
      </c>
      <c r="B82" s="3" t="s">
        <v>188</v>
      </c>
    </row>
    <row r="83" ht="12.75">
      <c r="B83" s="43" t="s">
        <v>189</v>
      </c>
    </row>
    <row r="84" ht="12.75">
      <c r="B84" s="43" t="s">
        <v>138</v>
      </c>
    </row>
    <row r="85" ht="12.75">
      <c r="C85" s="56"/>
    </row>
    <row r="87" spans="1:2" ht="12.75">
      <c r="A87" s="55" t="s">
        <v>129</v>
      </c>
      <c r="B87" s="3" t="s">
        <v>100</v>
      </c>
    </row>
    <row r="88" spans="1:2" ht="12.75">
      <c r="A88" s="55"/>
      <c r="B88" s="43" t="s">
        <v>316</v>
      </c>
    </row>
    <row r="89" spans="2:10" ht="12.75" customHeight="1">
      <c r="B89" s="43" t="s">
        <v>317</v>
      </c>
      <c r="D89" s="58"/>
      <c r="E89" s="58"/>
      <c r="F89" s="58"/>
      <c r="G89" s="58"/>
      <c r="H89" s="61"/>
      <c r="J89" s="61"/>
    </row>
    <row r="90" spans="4:10" ht="12.75" customHeight="1">
      <c r="D90" s="58"/>
      <c r="E90" s="58"/>
      <c r="F90" s="58"/>
      <c r="G90" s="58"/>
      <c r="H90" s="61"/>
      <c r="J90" s="61"/>
    </row>
    <row r="91" spans="4:10" ht="12.75" customHeight="1">
      <c r="D91" s="58"/>
      <c r="E91" s="58"/>
      <c r="F91" s="58"/>
      <c r="G91" s="58"/>
      <c r="H91" s="61"/>
      <c r="J91" s="61"/>
    </row>
    <row r="92" spans="1:8" ht="12.75">
      <c r="A92" s="56" t="s">
        <v>135</v>
      </c>
      <c r="B92" s="3" t="s">
        <v>180</v>
      </c>
      <c r="D92" s="58"/>
      <c r="E92" s="58"/>
      <c r="F92" s="58"/>
      <c r="G92" s="58"/>
      <c r="H92" s="58"/>
    </row>
    <row r="93" spans="2:8" ht="12.75">
      <c r="B93" s="43" t="s">
        <v>181</v>
      </c>
      <c r="D93" s="58"/>
      <c r="E93" s="58"/>
      <c r="F93" s="58"/>
      <c r="G93" s="58"/>
      <c r="H93" s="58"/>
    </row>
    <row r="94" spans="2:8" ht="12.75">
      <c r="B94" s="43" t="s">
        <v>182</v>
      </c>
      <c r="D94" s="58"/>
      <c r="E94" s="58"/>
      <c r="F94" s="58"/>
      <c r="G94" s="58"/>
      <c r="H94" s="58"/>
    </row>
    <row r="95" spans="4:8" ht="12.75">
      <c r="D95" s="58"/>
      <c r="E95" s="58"/>
      <c r="F95" s="58"/>
      <c r="G95" s="58"/>
      <c r="H95" s="58"/>
    </row>
    <row r="96" spans="4:8" ht="12.75">
      <c r="D96" s="58"/>
      <c r="E96" s="58"/>
      <c r="F96" s="58"/>
      <c r="G96" s="58"/>
      <c r="H96" s="58"/>
    </row>
    <row r="97" spans="1:8" ht="12.75">
      <c r="A97" s="56" t="s">
        <v>139</v>
      </c>
      <c r="B97" s="3" t="s">
        <v>152</v>
      </c>
      <c r="D97" s="58"/>
      <c r="E97" s="58"/>
      <c r="F97" s="58"/>
      <c r="G97" s="58"/>
      <c r="H97" s="58"/>
    </row>
    <row r="98" spans="2:8" ht="12.75">
      <c r="B98" s="43" t="s">
        <v>153</v>
      </c>
      <c r="D98" s="58"/>
      <c r="E98" s="58"/>
      <c r="F98" s="58"/>
      <c r="G98" s="58"/>
      <c r="H98" s="58"/>
    </row>
    <row r="99" spans="4:8" ht="12.75">
      <c r="D99" s="58"/>
      <c r="E99" s="58"/>
      <c r="F99" s="58"/>
      <c r="G99" s="58"/>
      <c r="H99" s="58"/>
    </row>
    <row r="100" spans="4:8" ht="12.75">
      <c r="D100" s="58"/>
      <c r="E100" s="58"/>
      <c r="F100" s="58"/>
      <c r="G100" s="58"/>
      <c r="H100" s="58"/>
    </row>
    <row r="101" spans="1:8" ht="12.75">
      <c r="A101" s="56" t="s">
        <v>144</v>
      </c>
      <c r="B101" s="3" t="s">
        <v>236</v>
      </c>
      <c r="D101" s="58"/>
      <c r="E101" s="58"/>
      <c r="F101" s="58"/>
      <c r="G101" s="58"/>
      <c r="H101" s="58"/>
    </row>
    <row r="102" spans="2:8" ht="12.75">
      <c r="B102" s="43" t="s">
        <v>314</v>
      </c>
      <c r="D102" s="58"/>
      <c r="E102" s="58"/>
      <c r="F102" s="58"/>
      <c r="G102" s="58"/>
      <c r="H102" s="58"/>
    </row>
    <row r="103" spans="2:8" ht="12.75">
      <c r="B103" s="43" t="s">
        <v>239</v>
      </c>
      <c r="D103" s="58"/>
      <c r="E103" s="58"/>
      <c r="F103" s="58"/>
      <c r="G103" s="58"/>
      <c r="H103" s="58"/>
    </row>
    <row r="104" spans="2:8" ht="12.75">
      <c r="B104" s="56" t="s">
        <v>240</v>
      </c>
      <c r="D104" s="58"/>
      <c r="E104" s="58"/>
      <c r="F104" s="58"/>
      <c r="G104" s="58"/>
      <c r="H104" s="58"/>
    </row>
    <row r="105" spans="4:8" ht="12.75">
      <c r="D105" s="58"/>
      <c r="E105" s="58"/>
      <c r="F105" s="58"/>
      <c r="G105" s="58"/>
      <c r="H105" s="58"/>
    </row>
    <row r="106" spans="4:8" ht="12.75">
      <c r="D106" s="58"/>
      <c r="E106" s="58"/>
      <c r="F106" s="58"/>
      <c r="G106" s="58"/>
      <c r="H106" s="58"/>
    </row>
    <row r="107" spans="1:8" ht="12.75">
      <c r="A107" s="56" t="s">
        <v>151</v>
      </c>
      <c r="B107" s="3" t="s">
        <v>201</v>
      </c>
      <c r="D107" s="58"/>
      <c r="E107" s="58"/>
      <c r="F107" s="58"/>
      <c r="G107" s="58"/>
      <c r="H107" s="58"/>
    </row>
    <row r="108" spans="2:8" ht="12.75">
      <c r="B108" s="43" t="s">
        <v>226</v>
      </c>
      <c r="D108" s="58"/>
      <c r="E108" s="58"/>
      <c r="F108" s="58"/>
      <c r="G108" s="58"/>
      <c r="H108" s="58"/>
    </row>
    <row r="109" spans="4:8" ht="5.25" customHeight="1">
      <c r="D109" s="58"/>
      <c r="E109" s="58"/>
      <c r="F109" s="58"/>
      <c r="G109" s="58"/>
      <c r="H109" s="58"/>
    </row>
    <row r="110" spans="4:8" ht="12.75">
      <c r="D110" s="58"/>
      <c r="E110" s="58"/>
      <c r="F110" s="58"/>
      <c r="G110" s="58"/>
      <c r="H110" s="63" t="s">
        <v>101</v>
      </c>
    </row>
    <row r="111" spans="4:8" ht="12.75">
      <c r="D111" s="58"/>
      <c r="E111" s="58"/>
      <c r="F111" s="58"/>
      <c r="G111" s="58"/>
      <c r="H111" s="90" t="s">
        <v>207</v>
      </c>
    </row>
    <row r="112" spans="4:8" ht="12.75">
      <c r="D112" s="58"/>
      <c r="E112" s="58"/>
      <c r="F112" s="58"/>
      <c r="G112" s="58"/>
      <c r="H112" s="64" t="s">
        <v>3</v>
      </c>
    </row>
    <row r="113" spans="2:8" ht="13.5" thickBot="1">
      <c r="B113" s="43" t="s">
        <v>158</v>
      </c>
      <c r="D113" s="58"/>
      <c r="E113" s="58"/>
      <c r="F113" s="58"/>
      <c r="G113" s="58"/>
      <c r="H113" s="95">
        <v>4337</v>
      </c>
    </row>
    <row r="114" spans="2:8" ht="13.5" thickTop="1">
      <c r="B114" s="43" t="s">
        <v>159</v>
      </c>
      <c r="D114" s="58"/>
      <c r="E114" s="58"/>
      <c r="F114" s="58"/>
      <c r="G114" s="58"/>
      <c r="H114" s="58"/>
    </row>
    <row r="115" spans="2:8" ht="13.5" thickBot="1">
      <c r="B115" s="56" t="s">
        <v>160</v>
      </c>
      <c r="D115" s="58"/>
      <c r="E115" s="58"/>
      <c r="F115" s="58"/>
      <c r="G115" s="58"/>
      <c r="H115" s="91">
        <v>4337</v>
      </c>
    </row>
    <row r="116" spans="2:8" ht="13.5" thickTop="1">
      <c r="B116" s="56"/>
      <c r="D116" s="58"/>
      <c r="E116" s="58"/>
      <c r="F116" s="58"/>
      <c r="G116" s="58"/>
      <c r="H116" s="61"/>
    </row>
    <row r="117" spans="2:8" ht="12.75">
      <c r="B117" s="56"/>
      <c r="D117" s="58"/>
      <c r="E117" s="58"/>
      <c r="F117" s="58"/>
      <c r="G117" s="58"/>
      <c r="H117" s="58"/>
    </row>
    <row r="118" spans="1:8" ht="12.75">
      <c r="A118" s="56" t="s">
        <v>154</v>
      </c>
      <c r="B118" s="3" t="s">
        <v>202</v>
      </c>
      <c r="D118" s="58"/>
      <c r="E118" s="58"/>
      <c r="F118" s="58"/>
      <c r="G118" s="58"/>
      <c r="H118" s="58"/>
    </row>
    <row r="119" spans="1:8" ht="12.75" hidden="1">
      <c r="A119" s="56" t="s">
        <v>203</v>
      </c>
      <c r="B119" s="43" t="s">
        <v>204</v>
      </c>
      <c r="D119" s="58"/>
      <c r="E119" s="58"/>
      <c r="F119" s="58"/>
      <c r="G119" s="58"/>
      <c r="H119" s="4" t="s">
        <v>205</v>
      </c>
    </row>
    <row r="120" spans="4:10" ht="12.75" hidden="1">
      <c r="D120" s="58"/>
      <c r="E120" s="58"/>
      <c r="F120" s="58"/>
      <c r="G120" s="58"/>
      <c r="H120" s="63" t="s">
        <v>206</v>
      </c>
      <c r="I120" s="3"/>
      <c r="J120" s="4"/>
    </row>
    <row r="121" spans="4:10" ht="12.75" hidden="1">
      <c r="D121" s="58"/>
      <c r="E121" s="58"/>
      <c r="F121" s="58"/>
      <c r="G121" s="58"/>
      <c r="H121" s="63" t="s">
        <v>207</v>
      </c>
      <c r="I121" s="3"/>
      <c r="J121" s="4"/>
    </row>
    <row r="122" spans="2:10" ht="12.75" hidden="1">
      <c r="B122" s="43" t="s">
        <v>208</v>
      </c>
      <c r="D122" s="58"/>
      <c r="E122" s="58"/>
      <c r="F122" s="58"/>
      <c r="G122" s="58"/>
      <c r="H122" s="64" t="s">
        <v>46</v>
      </c>
      <c r="I122" s="3"/>
      <c r="J122" s="57"/>
    </row>
    <row r="123" spans="4:10" ht="6" customHeight="1" hidden="1">
      <c r="D123" s="58"/>
      <c r="E123" s="58"/>
      <c r="F123" s="58"/>
      <c r="G123" s="58"/>
      <c r="H123" s="64"/>
      <c r="I123" s="3"/>
      <c r="J123" s="57"/>
    </row>
    <row r="124" spans="2:8" ht="12.75" hidden="1">
      <c r="B124" s="56" t="s">
        <v>209</v>
      </c>
      <c r="D124" s="58"/>
      <c r="E124" s="58"/>
      <c r="F124" s="58"/>
      <c r="G124" s="58"/>
      <c r="H124" s="58">
        <f>27062621+2224296</f>
        <v>29286917</v>
      </c>
    </row>
    <row r="125" spans="2:8" ht="12.75" hidden="1">
      <c r="B125" s="56" t="s">
        <v>210</v>
      </c>
      <c r="D125" s="58"/>
      <c r="E125" s="58"/>
      <c r="F125" s="58"/>
      <c r="G125" s="58"/>
      <c r="H125" s="58">
        <v>2206000</v>
      </c>
    </row>
    <row r="126" spans="2:8" ht="12.75" hidden="1">
      <c r="B126" s="56" t="s">
        <v>211</v>
      </c>
      <c r="D126" s="58"/>
      <c r="E126" s="58"/>
      <c r="F126" s="58"/>
      <c r="G126" s="58"/>
      <c r="H126" s="58">
        <v>50000</v>
      </c>
    </row>
    <row r="127" spans="2:8" ht="12.75" hidden="1">
      <c r="B127" s="56" t="s">
        <v>212</v>
      </c>
      <c r="D127" s="58"/>
      <c r="E127" s="58"/>
      <c r="F127" s="58"/>
      <c r="G127" s="58"/>
      <c r="H127" s="58">
        <v>2129083</v>
      </c>
    </row>
    <row r="128" spans="2:8" ht="13.5" hidden="1" thickBot="1">
      <c r="B128" s="56"/>
      <c r="D128" s="58"/>
      <c r="E128" s="58"/>
      <c r="F128" s="58"/>
      <c r="G128" s="58"/>
      <c r="H128" s="93">
        <f>SUM(H124:H127)</f>
        <v>33672000</v>
      </c>
    </row>
    <row r="129" spans="2:8" ht="12.75" hidden="1">
      <c r="B129" s="56"/>
      <c r="D129" s="58"/>
      <c r="E129" s="58"/>
      <c r="F129" s="58"/>
      <c r="G129" s="58"/>
      <c r="H129" s="58"/>
    </row>
    <row r="130" spans="1:10" ht="12.75">
      <c r="A130" s="56"/>
      <c r="B130" s="43" t="s">
        <v>213</v>
      </c>
      <c r="D130" s="58"/>
      <c r="E130" s="58"/>
      <c r="F130" s="58"/>
      <c r="G130" s="58"/>
      <c r="H130" s="4" t="s">
        <v>101</v>
      </c>
      <c r="I130"/>
      <c r="J130"/>
    </row>
    <row r="131" spans="2:10" ht="12.75">
      <c r="B131" s="56"/>
      <c r="D131" s="58"/>
      <c r="E131" s="58"/>
      <c r="F131" s="58"/>
      <c r="G131" s="58"/>
      <c r="H131" s="63" t="s">
        <v>206</v>
      </c>
      <c r="I131" s="3"/>
      <c r="J131" s="4"/>
    </row>
    <row r="132" spans="2:10" ht="12.75">
      <c r="B132" s="56"/>
      <c r="D132" s="58"/>
      <c r="E132" s="58"/>
      <c r="F132" s="58"/>
      <c r="G132" s="58"/>
      <c r="H132" s="63" t="s">
        <v>207</v>
      </c>
      <c r="I132" s="3"/>
      <c r="J132" s="4"/>
    </row>
    <row r="133" spans="2:10" ht="12.75">
      <c r="B133" s="56"/>
      <c r="D133" s="58"/>
      <c r="E133" s="58"/>
      <c r="F133" s="58"/>
      <c r="G133" s="58"/>
      <c r="H133" s="64" t="s">
        <v>3</v>
      </c>
      <c r="I133" s="3"/>
      <c r="J133" s="4"/>
    </row>
    <row r="134" spans="2:10" ht="5.25" customHeight="1">
      <c r="B134" s="56"/>
      <c r="D134" s="58"/>
      <c r="E134" s="58"/>
      <c r="F134" s="58"/>
      <c r="G134" s="58"/>
      <c r="H134" s="64"/>
      <c r="I134" s="3"/>
      <c r="J134" s="4"/>
    </row>
    <row r="135" spans="2:10" ht="13.5" thickBot="1">
      <c r="B135" s="43" t="s">
        <v>214</v>
      </c>
      <c r="D135" s="58"/>
      <c r="E135" s="58"/>
      <c r="F135" s="58"/>
      <c r="G135" s="58"/>
      <c r="H135" s="94">
        <v>5579</v>
      </c>
      <c r="I135" s="92"/>
      <c r="J135" s="50"/>
    </row>
    <row r="136" spans="2:10" ht="7.5" customHeight="1" thickTop="1">
      <c r="B136" s="56"/>
      <c r="D136" s="58"/>
      <c r="E136" s="58"/>
      <c r="F136" s="58"/>
      <c r="G136" s="58"/>
      <c r="H136" s="63"/>
      <c r="I136" s="3"/>
      <c r="J136" s="4"/>
    </row>
    <row r="137" spans="2:10" ht="12.75">
      <c r="B137" s="43" t="s">
        <v>215</v>
      </c>
      <c r="D137" s="58"/>
      <c r="E137" s="58"/>
      <c r="F137" s="58"/>
      <c r="G137" s="58"/>
      <c r="H137" s="63"/>
      <c r="I137" s="3"/>
      <c r="J137" s="4"/>
    </row>
    <row r="138" spans="2:10" ht="12.75">
      <c r="B138" s="43" t="s">
        <v>216</v>
      </c>
      <c r="D138" s="58"/>
      <c r="E138" s="58"/>
      <c r="F138" s="58"/>
      <c r="G138" s="58"/>
      <c r="H138" s="63"/>
      <c r="I138" s="3"/>
      <c r="J138" s="4"/>
    </row>
    <row r="139" spans="2:8" ht="12.75">
      <c r="B139" s="43" t="s">
        <v>217</v>
      </c>
      <c r="D139" s="58"/>
      <c r="E139" s="58"/>
      <c r="F139" s="58"/>
      <c r="G139" s="58"/>
      <c r="H139" s="58"/>
    </row>
    <row r="140" spans="4:8" ht="7.5" customHeight="1" hidden="1">
      <c r="D140" s="58"/>
      <c r="E140" s="58"/>
      <c r="F140" s="58"/>
      <c r="G140" s="58"/>
      <c r="H140" s="58"/>
    </row>
    <row r="141" spans="4:8" ht="12.75" hidden="1">
      <c r="D141" s="58"/>
      <c r="E141" s="58"/>
      <c r="F141" s="58"/>
      <c r="G141" s="58"/>
      <c r="H141" s="63" t="s">
        <v>205</v>
      </c>
    </row>
    <row r="142" spans="4:8" ht="12.75" hidden="1">
      <c r="D142" s="58"/>
      <c r="E142" s="58"/>
      <c r="F142" s="58"/>
      <c r="G142" s="58"/>
      <c r="H142" s="63" t="s">
        <v>206</v>
      </c>
    </row>
    <row r="143" spans="4:8" ht="12.75" hidden="1">
      <c r="D143" s="58"/>
      <c r="E143" s="58"/>
      <c r="F143" s="58"/>
      <c r="G143" s="58"/>
      <c r="H143" s="63" t="s">
        <v>207</v>
      </c>
    </row>
    <row r="144" spans="4:8" ht="12.75" hidden="1">
      <c r="D144" s="58"/>
      <c r="E144" s="58"/>
      <c r="F144" s="58"/>
      <c r="G144" s="58"/>
      <c r="H144" s="64" t="s">
        <v>46</v>
      </c>
    </row>
    <row r="145" spans="2:8" ht="12.75" hidden="1">
      <c r="B145" s="43" t="s">
        <v>218</v>
      </c>
      <c r="D145" s="58"/>
      <c r="E145" s="58"/>
      <c r="F145" s="58"/>
      <c r="G145" s="58"/>
      <c r="H145" s="58"/>
    </row>
    <row r="146" spans="2:8" ht="13.5" hidden="1" thickBot="1">
      <c r="B146" s="56" t="s">
        <v>212</v>
      </c>
      <c r="D146" s="58"/>
      <c r="E146" s="58"/>
      <c r="F146" s="58"/>
      <c r="G146" s="58"/>
      <c r="H146" s="91">
        <v>71445</v>
      </c>
    </row>
    <row r="147" spans="4:8" ht="7.5" customHeight="1" hidden="1" thickTop="1">
      <c r="D147" s="58"/>
      <c r="E147" s="58"/>
      <c r="F147" s="58"/>
      <c r="G147" s="58"/>
      <c r="H147" s="58"/>
    </row>
    <row r="148" spans="2:8" ht="12.75" hidden="1">
      <c r="B148" s="43" t="s">
        <v>219</v>
      </c>
      <c r="D148" s="58"/>
      <c r="E148" s="58"/>
      <c r="F148" s="58"/>
      <c r="G148" s="58"/>
      <c r="H148" s="58"/>
    </row>
    <row r="149" spans="2:8" ht="12.75" hidden="1">
      <c r="B149" s="43" t="s">
        <v>220</v>
      </c>
      <c r="D149" s="58"/>
      <c r="E149" s="58"/>
      <c r="F149" s="58"/>
      <c r="G149" s="58"/>
      <c r="H149" s="58"/>
    </row>
    <row r="150" spans="4:8" ht="12.75">
      <c r="D150" s="58"/>
      <c r="E150" s="58"/>
      <c r="F150" s="58"/>
      <c r="G150" s="58"/>
      <c r="H150" s="58"/>
    </row>
    <row r="151" spans="4:8" ht="12.75">
      <c r="D151" s="58"/>
      <c r="E151" s="58"/>
      <c r="F151" s="58"/>
      <c r="G151" s="58"/>
      <c r="H151" s="58"/>
    </row>
    <row r="152" spans="1:8" ht="12.75">
      <c r="A152" s="56" t="s">
        <v>157</v>
      </c>
      <c r="B152" s="3" t="s">
        <v>178</v>
      </c>
      <c r="D152" s="58"/>
      <c r="E152" s="58"/>
      <c r="F152" s="58"/>
      <c r="G152" s="58"/>
      <c r="H152" s="58"/>
    </row>
    <row r="153" spans="2:8" ht="12.75" customHeight="1">
      <c r="B153" s="43" t="s">
        <v>300</v>
      </c>
      <c r="D153" s="58"/>
      <c r="E153" s="58"/>
      <c r="F153" s="58"/>
      <c r="G153" s="58"/>
      <c r="H153" s="58"/>
    </row>
    <row r="154" spans="2:8" ht="12.75" customHeight="1">
      <c r="B154" s="43" t="s">
        <v>295</v>
      </c>
      <c r="D154" s="58"/>
      <c r="E154" s="58"/>
      <c r="F154" s="58"/>
      <c r="G154" s="58"/>
      <c r="H154" s="58"/>
    </row>
    <row r="155" spans="2:8" ht="12.75" customHeight="1">
      <c r="B155" s="43" t="s">
        <v>296</v>
      </c>
      <c r="D155" s="58"/>
      <c r="E155" s="58"/>
      <c r="F155" s="58"/>
      <c r="G155" s="58"/>
      <c r="H155" s="58"/>
    </row>
    <row r="156" spans="4:8" ht="12.75">
      <c r="D156" s="58"/>
      <c r="E156" s="58"/>
      <c r="F156" s="58"/>
      <c r="G156" s="58"/>
      <c r="H156" s="58"/>
    </row>
    <row r="157" spans="2:8" ht="12.75">
      <c r="B157" s="43" t="s">
        <v>302</v>
      </c>
      <c r="D157" s="58"/>
      <c r="E157" s="58"/>
      <c r="F157" s="58"/>
      <c r="G157" s="58"/>
      <c r="H157" s="58"/>
    </row>
    <row r="158" spans="2:8" ht="12.75">
      <c r="B158" s="43" t="s">
        <v>301</v>
      </c>
      <c r="D158" s="58"/>
      <c r="E158" s="58"/>
      <c r="F158" s="58"/>
      <c r="G158" s="58"/>
      <c r="H158" s="58"/>
    </row>
    <row r="159" spans="2:8" ht="12.75">
      <c r="B159" s="43" t="s">
        <v>290</v>
      </c>
      <c r="D159" s="58"/>
      <c r="E159" s="58"/>
      <c r="F159" s="58"/>
      <c r="G159" s="58"/>
      <c r="H159" s="58"/>
    </row>
    <row r="160" spans="2:8" ht="12.75">
      <c r="B160" s="43" t="s">
        <v>289</v>
      </c>
      <c r="D160" s="58"/>
      <c r="E160" s="58"/>
      <c r="F160" s="58"/>
      <c r="G160" s="58"/>
      <c r="H160" s="58"/>
    </row>
    <row r="161" spans="4:8" ht="12.75">
      <c r="D161" s="58"/>
      <c r="E161" s="58"/>
      <c r="F161" s="58"/>
      <c r="G161" s="58"/>
      <c r="H161" s="58"/>
    </row>
    <row r="162" spans="2:8" ht="12.75">
      <c r="B162" s="43" t="s">
        <v>297</v>
      </c>
      <c r="D162" s="58"/>
      <c r="E162" s="58"/>
      <c r="F162" s="58"/>
      <c r="G162" s="58"/>
      <c r="H162" s="58"/>
    </row>
    <row r="163" spans="2:8" ht="12.75">
      <c r="B163" s="43" t="s">
        <v>298</v>
      </c>
      <c r="D163" s="58"/>
      <c r="E163" s="58"/>
      <c r="F163" s="58"/>
      <c r="G163" s="58"/>
      <c r="H163" s="58"/>
    </row>
    <row r="164" spans="2:8" ht="12.75">
      <c r="B164" s="43" t="s">
        <v>299</v>
      </c>
      <c r="D164" s="58"/>
      <c r="E164" s="58"/>
      <c r="F164" s="58"/>
      <c r="G164" s="58"/>
      <c r="H164" s="58"/>
    </row>
    <row r="165" spans="4:8" ht="12.75">
      <c r="D165" s="58"/>
      <c r="E165" s="58"/>
      <c r="F165" s="58"/>
      <c r="G165" s="58"/>
      <c r="H165" s="58"/>
    </row>
    <row r="166" spans="4:8" ht="12.75">
      <c r="D166" s="58"/>
      <c r="E166" s="58"/>
      <c r="F166" s="58"/>
      <c r="G166" s="58"/>
      <c r="H166" s="58"/>
    </row>
    <row r="167" spans="1:8" ht="12.75">
      <c r="A167" s="56" t="s">
        <v>161</v>
      </c>
      <c r="B167" s="3" t="s">
        <v>169</v>
      </c>
      <c r="C167" s="3"/>
      <c r="D167" s="68"/>
      <c r="E167" s="68"/>
      <c r="F167" s="68"/>
      <c r="G167" s="68"/>
      <c r="H167" s="58"/>
    </row>
    <row r="168" spans="4:8" ht="12.75">
      <c r="D168" s="58"/>
      <c r="E168" s="58"/>
      <c r="F168" s="58"/>
      <c r="G168" s="58"/>
      <c r="H168" s="58"/>
    </row>
    <row r="169" spans="2:8" ht="12.75">
      <c r="B169" s="69"/>
      <c r="C169" s="70"/>
      <c r="D169" s="71"/>
      <c r="E169" s="72"/>
      <c r="F169" s="73" t="s">
        <v>141</v>
      </c>
      <c r="G169" s="69"/>
      <c r="H169" s="74" t="s">
        <v>170</v>
      </c>
    </row>
    <row r="170" spans="2:8" ht="12.75">
      <c r="B170" s="75"/>
      <c r="C170" s="62"/>
      <c r="D170" s="61"/>
      <c r="E170" s="76"/>
      <c r="F170" s="77" t="s">
        <v>171</v>
      </c>
      <c r="G170" s="75"/>
      <c r="H170" s="78" t="s">
        <v>171</v>
      </c>
    </row>
    <row r="171" spans="2:8" ht="12.75">
      <c r="B171" s="75"/>
      <c r="C171" s="62"/>
      <c r="D171" s="61"/>
      <c r="E171" s="76"/>
      <c r="F171" s="77" t="s">
        <v>111</v>
      </c>
      <c r="G171" s="75"/>
      <c r="H171" s="78" t="s">
        <v>172</v>
      </c>
    </row>
    <row r="172" spans="2:8" ht="12.75">
      <c r="B172" s="79"/>
      <c r="C172" s="80"/>
      <c r="D172" s="65"/>
      <c r="E172" s="81"/>
      <c r="F172" s="82" t="s">
        <v>3</v>
      </c>
      <c r="G172" s="79"/>
      <c r="H172" s="83" t="s">
        <v>3</v>
      </c>
    </row>
    <row r="173" spans="2:8" ht="12.75">
      <c r="B173" s="84" t="s">
        <v>94</v>
      </c>
      <c r="C173" s="60"/>
      <c r="D173" s="59"/>
      <c r="E173" s="85"/>
      <c r="F173" s="86">
        <v>34036</v>
      </c>
      <c r="G173" s="87"/>
      <c r="H173" s="85">
        <v>25232</v>
      </c>
    </row>
    <row r="174" spans="2:8" ht="12.75">
      <c r="B174" s="84" t="s">
        <v>173</v>
      </c>
      <c r="C174" s="60"/>
      <c r="D174" s="59"/>
      <c r="E174" s="85"/>
      <c r="F174" s="86">
        <v>11078</v>
      </c>
      <c r="G174" s="87"/>
      <c r="H174" s="85">
        <v>7464</v>
      </c>
    </row>
    <row r="175" spans="2:8" ht="12.75">
      <c r="B175" s="84" t="s">
        <v>174</v>
      </c>
      <c r="C175" s="60"/>
      <c r="D175" s="59"/>
      <c r="E175" s="85"/>
      <c r="F175" s="86">
        <v>7977</v>
      </c>
      <c r="G175" s="87"/>
      <c r="H175" s="85">
        <v>5248</v>
      </c>
    </row>
    <row r="176" spans="2:8" ht="7.5" customHeight="1">
      <c r="B176" s="62"/>
      <c r="C176" s="62"/>
      <c r="D176" s="61"/>
      <c r="E176" s="61"/>
      <c r="F176" s="61"/>
      <c r="G176" s="61"/>
      <c r="H176" s="61"/>
    </row>
    <row r="177" spans="2:8" ht="12.75">
      <c r="B177" s="43" t="s">
        <v>175</v>
      </c>
      <c r="C177" s="62"/>
      <c r="D177" s="61"/>
      <c r="E177" s="61"/>
      <c r="F177" s="61"/>
      <c r="G177" s="61"/>
      <c r="H177" s="61"/>
    </row>
    <row r="178" spans="2:8" ht="12.75">
      <c r="B178" s="43" t="s">
        <v>241</v>
      </c>
      <c r="C178" s="62"/>
      <c r="D178" s="61"/>
      <c r="E178" s="61"/>
      <c r="F178" s="61"/>
      <c r="G178" s="61"/>
      <c r="H178" s="61"/>
    </row>
    <row r="179" spans="2:8" ht="12.75">
      <c r="B179" s="43" t="s">
        <v>176</v>
      </c>
      <c r="C179" s="62"/>
      <c r="D179" s="61"/>
      <c r="E179" s="61"/>
      <c r="F179" s="61"/>
      <c r="G179" s="61"/>
      <c r="H179" s="61"/>
    </row>
    <row r="180" spans="3:8" ht="12.75">
      <c r="C180" s="62"/>
      <c r="D180" s="61"/>
      <c r="E180" s="61"/>
      <c r="F180" s="61"/>
      <c r="G180" s="61"/>
      <c r="H180" s="61"/>
    </row>
    <row r="181" spans="4:8" ht="12.75">
      <c r="D181" s="58"/>
      <c r="E181" s="58"/>
      <c r="F181" s="58"/>
      <c r="G181" s="58"/>
      <c r="H181" s="58"/>
    </row>
    <row r="182" spans="1:8" ht="12.75">
      <c r="A182" s="56" t="s">
        <v>162</v>
      </c>
      <c r="B182" s="3" t="s">
        <v>184</v>
      </c>
      <c r="D182" s="58"/>
      <c r="E182" s="58"/>
      <c r="F182" s="58"/>
      <c r="G182" s="58"/>
      <c r="H182" s="58"/>
    </row>
    <row r="183" spans="1:8" ht="12.75">
      <c r="A183" s="56"/>
      <c r="B183" s="43" t="s">
        <v>305</v>
      </c>
      <c r="D183" s="58"/>
      <c r="E183" s="58"/>
      <c r="F183" s="58"/>
      <c r="G183" s="58"/>
      <c r="H183" s="58"/>
    </row>
    <row r="184" spans="1:8" ht="12.75">
      <c r="A184" s="56"/>
      <c r="B184" s="43" t="s">
        <v>292</v>
      </c>
      <c r="D184" s="58"/>
      <c r="E184" s="58"/>
      <c r="F184" s="58"/>
      <c r="G184" s="58"/>
      <c r="H184" s="58"/>
    </row>
    <row r="185" spans="1:8" ht="12.75">
      <c r="A185" s="56"/>
      <c r="D185" s="58"/>
      <c r="E185" s="58"/>
      <c r="F185" s="58"/>
      <c r="G185" s="58"/>
      <c r="H185" s="58"/>
    </row>
    <row r="186" spans="1:8" ht="12.75">
      <c r="A186" s="56"/>
      <c r="B186" s="3"/>
      <c r="D186" s="58"/>
      <c r="E186" s="58"/>
      <c r="F186" s="58"/>
      <c r="G186" s="58"/>
      <c r="H186" s="58"/>
    </row>
    <row r="187" spans="1:8" ht="12.75">
      <c r="A187" s="56" t="s">
        <v>165</v>
      </c>
      <c r="B187" s="3" t="s">
        <v>186</v>
      </c>
      <c r="D187" s="58"/>
      <c r="E187" s="58"/>
      <c r="F187" s="58"/>
      <c r="G187" s="58"/>
      <c r="H187" s="58"/>
    </row>
    <row r="188" spans="2:8" ht="12.75">
      <c r="B188" s="43" t="s">
        <v>237</v>
      </c>
      <c r="D188" s="58"/>
      <c r="E188" s="58"/>
      <c r="F188" s="58"/>
      <c r="G188" s="58"/>
      <c r="H188" s="58"/>
    </row>
    <row r="189" spans="4:8" ht="12.75">
      <c r="D189" s="58"/>
      <c r="E189" s="58"/>
      <c r="F189" s="58"/>
      <c r="G189" s="58"/>
      <c r="H189" s="58"/>
    </row>
    <row r="190" spans="4:8" ht="12.75">
      <c r="D190" s="58"/>
      <c r="E190" s="58"/>
      <c r="F190" s="58"/>
      <c r="G190" s="58"/>
      <c r="H190" s="58"/>
    </row>
    <row r="191" spans="1:8" ht="12.75">
      <c r="A191" s="55" t="s">
        <v>168</v>
      </c>
      <c r="B191" s="3" t="s">
        <v>14</v>
      </c>
      <c r="D191" s="58"/>
      <c r="E191" s="58"/>
      <c r="F191" s="58"/>
      <c r="G191" s="58"/>
      <c r="H191" s="58"/>
    </row>
    <row r="192" spans="1:10" ht="12.75">
      <c r="A192" s="55"/>
      <c r="B192" s="3"/>
      <c r="D192" s="110" t="s">
        <v>101</v>
      </c>
      <c r="E192" s="110"/>
      <c r="F192" s="110"/>
      <c r="G192" s="58"/>
      <c r="H192" s="110" t="s">
        <v>101</v>
      </c>
      <c r="I192" s="110"/>
      <c r="J192" s="110"/>
    </row>
    <row r="193" spans="4:10" ht="12.75">
      <c r="D193" s="110" t="s">
        <v>6</v>
      </c>
      <c r="E193" s="110"/>
      <c r="F193" s="110"/>
      <c r="G193" s="58"/>
      <c r="H193" s="110" t="s">
        <v>7</v>
      </c>
      <c r="I193" s="110"/>
      <c r="J193" s="110"/>
    </row>
    <row r="194" spans="4:10" ht="12.75">
      <c r="D194" s="63" t="s">
        <v>111</v>
      </c>
      <c r="E194" s="64"/>
      <c r="F194" s="63" t="s">
        <v>112</v>
      </c>
      <c r="G194" s="64"/>
      <c r="H194" s="63" t="s">
        <v>111</v>
      </c>
      <c r="I194" s="57"/>
      <c r="J194" s="4" t="s">
        <v>112</v>
      </c>
    </row>
    <row r="195" spans="4:10" ht="12.75">
      <c r="D195" s="63" t="s">
        <v>3</v>
      </c>
      <c r="E195" s="64"/>
      <c r="F195" s="63" t="s">
        <v>3</v>
      </c>
      <c r="G195" s="64"/>
      <c r="H195" s="63" t="s">
        <v>3</v>
      </c>
      <c r="I195" s="57"/>
      <c r="J195" s="4" t="s">
        <v>3</v>
      </c>
    </row>
    <row r="196" spans="2:8" ht="12.75">
      <c r="B196" s="43" t="s">
        <v>113</v>
      </c>
      <c r="D196" s="58"/>
      <c r="E196" s="58"/>
      <c r="F196" s="58"/>
      <c r="G196" s="58"/>
      <c r="H196" s="58"/>
    </row>
    <row r="197" spans="2:10" ht="12.75">
      <c r="B197" s="56" t="s">
        <v>114</v>
      </c>
      <c r="D197" s="58">
        <v>2854</v>
      </c>
      <c r="E197" s="58"/>
      <c r="F197" s="58">
        <v>2076</v>
      </c>
      <c r="G197" s="58"/>
      <c r="H197" s="58">
        <v>4925</v>
      </c>
      <c r="I197" s="58"/>
      <c r="J197" s="58">
        <v>4085</v>
      </c>
    </row>
    <row r="198" spans="2:10" ht="12.75">
      <c r="B198" s="56" t="s">
        <v>115</v>
      </c>
      <c r="D198" s="65">
        <v>238</v>
      </c>
      <c r="E198" s="65"/>
      <c r="F198" s="65">
        <v>302</v>
      </c>
      <c r="G198" s="65"/>
      <c r="H198" s="65">
        <v>383</v>
      </c>
      <c r="I198" s="65"/>
      <c r="J198" s="65">
        <v>233</v>
      </c>
    </row>
    <row r="199" spans="4:10" ht="12.75">
      <c r="D199" s="58">
        <f>SUM(D197:D198)</f>
        <v>3092</v>
      </c>
      <c r="E199" s="58"/>
      <c r="F199" s="58">
        <f>SUM(F197:F198)</f>
        <v>2378</v>
      </c>
      <c r="G199" s="58"/>
      <c r="H199" s="58">
        <f>SUM(H197:H198)</f>
        <v>5308</v>
      </c>
      <c r="I199" s="58"/>
      <c r="J199" s="58">
        <f>SUM(J197:J198)</f>
        <v>4318</v>
      </c>
    </row>
    <row r="200" spans="2:10" ht="12.75">
      <c r="B200" s="43" t="s">
        <v>116</v>
      </c>
      <c r="D200" s="58"/>
      <c r="E200" s="58"/>
      <c r="F200" s="58"/>
      <c r="G200" s="58"/>
      <c r="H200" s="58"/>
      <c r="I200" s="58"/>
      <c r="J200" s="58"/>
    </row>
    <row r="201" spans="2:10" ht="12.75">
      <c r="B201" s="56" t="s">
        <v>114</v>
      </c>
      <c r="D201" s="58">
        <v>9</v>
      </c>
      <c r="E201" s="58"/>
      <c r="F201" s="58">
        <v>0</v>
      </c>
      <c r="G201" s="58"/>
      <c r="H201" s="58">
        <v>9</v>
      </c>
      <c r="I201" s="58"/>
      <c r="J201" s="58">
        <v>0</v>
      </c>
    </row>
    <row r="202" spans="4:10" ht="12.75">
      <c r="D202" s="59">
        <f>SUM(D199:D201)</f>
        <v>3101</v>
      </c>
      <c r="E202" s="59"/>
      <c r="F202" s="59">
        <f>SUM(F199:F201)</f>
        <v>2378</v>
      </c>
      <c r="G202" s="59"/>
      <c r="H202" s="59">
        <f>SUM(H199:H201)</f>
        <v>5317</v>
      </c>
      <c r="I202" s="59"/>
      <c r="J202" s="59">
        <f>SUM(J199:J201)</f>
        <v>4318</v>
      </c>
    </row>
    <row r="203" spans="4:10" ht="7.5" customHeight="1">
      <c r="D203" s="61"/>
      <c r="E203" s="61"/>
      <c r="F203" s="61"/>
      <c r="G203" s="61"/>
      <c r="H203" s="61"/>
      <c r="I203" s="61"/>
      <c r="J203" s="61"/>
    </row>
    <row r="204" spans="2:10" ht="12.75">
      <c r="B204" s="43" t="s">
        <v>306</v>
      </c>
      <c r="D204" s="61"/>
      <c r="E204" s="61"/>
      <c r="F204" s="61"/>
      <c r="G204" s="61"/>
      <c r="H204" s="61"/>
      <c r="I204" s="61"/>
      <c r="J204" s="61"/>
    </row>
    <row r="205" spans="2:10" ht="12.75">
      <c r="B205" s="43" t="s">
        <v>307</v>
      </c>
      <c r="D205" s="61"/>
      <c r="E205" s="61"/>
      <c r="F205" s="61"/>
      <c r="G205" s="61"/>
      <c r="H205" s="61"/>
      <c r="I205" s="61"/>
      <c r="J205" s="61"/>
    </row>
    <row r="206" spans="4:8" ht="12.75">
      <c r="D206" s="58"/>
      <c r="E206" s="58"/>
      <c r="F206" s="58"/>
      <c r="G206" s="58"/>
      <c r="H206" s="58"/>
    </row>
    <row r="207" spans="4:8" ht="12.75">
      <c r="D207" s="58"/>
      <c r="E207" s="58"/>
      <c r="F207" s="58"/>
      <c r="G207" s="58"/>
      <c r="H207" s="58"/>
    </row>
    <row r="208" spans="1:8" ht="12.75" customHeight="1">
      <c r="A208" s="56" t="s">
        <v>177</v>
      </c>
      <c r="B208" s="3" t="s">
        <v>136</v>
      </c>
      <c r="C208" s="3"/>
      <c r="D208" s="68"/>
      <c r="E208" s="58"/>
      <c r="F208" s="58"/>
      <c r="G208" s="58"/>
      <c r="H208" s="58"/>
    </row>
    <row r="209" spans="2:4" ht="12.75">
      <c r="B209" s="43" t="s">
        <v>137</v>
      </c>
      <c r="D209" s="58"/>
    </row>
    <row r="210" spans="2:4" ht="12.75">
      <c r="B210" s="43" t="s">
        <v>138</v>
      </c>
      <c r="D210" s="58"/>
    </row>
    <row r="211" ht="12.75">
      <c r="D211" s="58"/>
    </row>
    <row r="216" spans="1:3" ht="12.75">
      <c r="A216" s="56" t="s">
        <v>179</v>
      </c>
      <c r="B216" s="3" t="s">
        <v>130</v>
      </c>
      <c r="C216" s="3"/>
    </row>
    <row r="217" spans="1:3" ht="12.75">
      <c r="A217" s="56" t="s">
        <v>131</v>
      </c>
      <c r="B217" s="43" t="s">
        <v>132</v>
      </c>
      <c r="C217" s="3"/>
    </row>
    <row r="218" ht="12.75" customHeight="1"/>
    <row r="219" spans="1:2" ht="12.75">
      <c r="A219" s="43" t="s">
        <v>133</v>
      </c>
      <c r="B219" s="43" t="s">
        <v>134</v>
      </c>
    </row>
    <row r="222" spans="1:2" ht="12.75">
      <c r="A222" s="56" t="s">
        <v>183</v>
      </c>
      <c r="B222" s="3" t="s">
        <v>155</v>
      </c>
    </row>
    <row r="223" ht="12.75">
      <c r="B223" s="43" t="s">
        <v>156</v>
      </c>
    </row>
    <row r="226" spans="1:2" ht="12.75">
      <c r="A226" s="56" t="s">
        <v>185</v>
      </c>
      <c r="B226" s="3" t="s">
        <v>140</v>
      </c>
    </row>
    <row r="227" ht="12.75">
      <c r="B227" s="43" t="s">
        <v>238</v>
      </c>
    </row>
    <row r="228" spans="8:10" ht="12.75">
      <c r="H228" s="108" t="s">
        <v>101</v>
      </c>
      <c r="I228" s="108"/>
      <c r="J228" s="108"/>
    </row>
    <row r="229" spans="8:10" ht="12.75">
      <c r="H229" s="108" t="s">
        <v>141</v>
      </c>
      <c r="I229" s="108"/>
      <c r="J229" s="108"/>
    </row>
    <row r="230" spans="8:10" ht="12.75">
      <c r="H230" s="63" t="s">
        <v>142</v>
      </c>
      <c r="I230" s="63"/>
      <c r="J230" s="63" t="s">
        <v>3</v>
      </c>
    </row>
    <row r="231" spans="8:10" ht="12.75">
      <c r="H231" s="63"/>
      <c r="I231" s="63"/>
      <c r="J231" s="63" t="s">
        <v>143</v>
      </c>
    </row>
    <row r="232" spans="2:10" ht="12.75">
      <c r="B232" s="43" t="s">
        <v>309</v>
      </c>
      <c r="H232" s="58"/>
      <c r="I232" s="58"/>
      <c r="J232" s="58"/>
    </row>
    <row r="233" spans="3:10" ht="12.75">
      <c r="C233" s="43" t="s">
        <v>308</v>
      </c>
      <c r="H233" s="58">
        <v>352</v>
      </c>
      <c r="I233" s="58"/>
      <c r="J233" s="58">
        <v>1338</v>
      </c>
    </row>
    <row r="234" spans="8:10" ht="12.75">
      <c r="H234" s="59">
        <f>SUM(H232:H233)</f>
        <v>352</v>
      </c>
      <c r="I234" s="59"/>
      <c r="J234" s="59">
        <f>SUM(J232:J233)</f>
        <v>1338</v>
      </c>
    </row>
    <row r="235" spans="8:10" ht="12.75">
      <c r="H235" s="58"/>
      <c r="I235" s="58"/>
      <c r="J235" s="58"/>
    </row>
    <row r="236" spans="1:10" ht="12.75">
      <c r="A236" s="43" t="s">
        <v>131</v>
      </c>
      <c r="B236" s="43" t="s">
        <v>222</v>
      </c>
      <c r="H236" s="62"/>
      <c r="I236" s="62"/>
      <c r="J236" s="62"/>
    </row>
    <row r="237" spans="8:10" ht="12.75">
      <c r="H237" s="62"/>
      <c r="I237" s="62"/>
      <c r="J237" s="62"/>
    </row>
    <row r="238" spans="1:10" ht="12.75">
      <c r="A238" s="43" t="s">
        <v>133</v>
      </c>
      <c r="B238" s="43" t="s">
        <v>223</v>
      </c>
      <c r="H238" s="62"/>
      <c r="I238" s="62"/>
      <c r="J238" s="62"/>
    </row>
    <row r="239" spans="2:10" ht="12.75">
      <c r="B239" s="43" t="s">
        <v>224</v>
      </c>
      <c r="H239" s="62"/>
      <c r="I239" s="62"/>
      <c r="J239" s="62"/>
    </row>
    <row r="240" spans="8:10" ht="12.75">
      <c r="H240" s="62"/>
      <c r="I240" s="62"/>
      <c r="J240" s="62"/>
    </row>
    <row r="242" spans="1:2" ht="12.75">
      <c r="A242" s="56" t="s">
        <v>187</v>
      </c>
      <c r="B242" s="3" t="s">
        <v>163</v>
      </c>
    </row>
    <row r="243" ht="12.75">
      <c r="B243" s="43" t="s">
        <v>164</v>
      </c>
    </row>
    <row r="246" spans="1:2" ht="12.75">
      <c r="A246" s="56" t="s">
        <v>221</v>
      </c>
      <c r="B246" s="3" t="s">
        <v>166</v>
      </c>
    </row>
    <row r="247" ht="12.75">
      <c r="B247" s="43" t="s">
        <v>167</v>
      </c>
    </row>
    <row r="250" spans="1:2" ht="12.75">
      <c r="A250" s="56" t="s">
        <v>310</v>
      </c>
      <c r="B250" s="3" t="s">
        <v>118</v>
      </c>
    </row>
    <row r="251" spans="1:10" ht="12.75">
      <c r="A251" s="56"/>
      <c r="B251" s="3"/>
      <c r="D251" s="108" t="s">
        <v>101</v>
      </c>
      <c r="E251" s="108"/>
      <c r="F251" s="108"/>
      <c r="H251" s="108" t="s">
        <v>101</v>
      </c>
      <c r="I251" s="108"/>
      <c r="J251" s="108"/>
    </row>
    <row r="252" spans="4:10" ht="12.75">
      <c r="D252" s="110" t="s">
        <v>6</v>
      </c>
      <c r="E252" s="110"/>
      <c r="F252" s="110"/>
      <c r="G252" s="58"/>
      <c r="H252" s="110" t="s">
        <v>7</v>
      </c>
      <c r="I252" s="110"/>
      <c r="J252" s="110"/>
    </row>
    <row r="253" spans="4:10" ht="12.75">
      <c r="D253" s="63" t="s">
        <v>111</v>
      </c>
      <c r="E253" s="64"/>
      <c r="F253" s="64" t="s">
        <v>112</v>
      </c>
      <c r="G253" s="64"/>
      <c r="H253" s="63" t="s">
        <v>111</v>
      </c>
      <c r="I253" s="57"/>
      <c r="J253" s="57" t="s">
        <v>112</v>
      </c>
    </row>
    <row r="254" spans="1:8" ht="12.75">
      <c r="A254" s="56" t="s">
        <v>131</v>
      </c>
      <c r="B254" s="3" t="s">
        <v>122</v>
      </c>
      <c r="D254" s="58"/>
      <c r="E254" s="58"/>
      <c r="F254" s="58"/>
      <c r="G254" s="58"/>
      <c r="H254" s="58"/>
    </row>
    <row r="255" spans="2:10" ht="12.75">
      <c r="B255" s="43" t="s">
        <v>119</v>
      </c>
      <c r="D255" s="61">
        <v>7977</v>
      </c>
      <c r="E255" s="61"/>
      <c r="F255" s="61">
        <v>4685</v>
      </c>
      <c r="G255" s="61"/>
      <c r="H255" s="61">
        <v>13225</v>
      </c>
      <c r="I255" s="61"/>
      <c r="J255" s="61">
        <v>9196</v>
      </c>
    </row>
    <row r="256" spans="4:8" ht="6.75" customHeight="1">
      <c r="D256" s="58"/>
      <c r="E256" s="58"/>
      <c r="F256" s="58"/>
      <c r="G256" s="58"/>
      <c r="H256" s="58"/>
    </row>
    <row r="257" spans="2:8" ht="12.75">
      <c r="B257" s="43" t="s">
        <v>120</v>
      </c>
      <c r="D257" s="58"/>
      <c r="E257" s="58"/>
      <c r="F257" s="58"/>
      <c r="G257" s="58"/>
      <c r="H257" s="58"/>
    </row>
    <row r="258" spans="2:10" ht="12.75">
      <c r="B258" s="43" t="s">
        <v>121</v>
      </c>
      <c r="D258" s="58">
        <v>62177</v>
      </c>
      <c r="E258" s="58"/>
      <c r="F258" s="58">
        <v>61300</v>
      </c>
      <c r="G258" s="58"/>
      <c r="H258" s="58">
        <v>62132</v>
      </c>
      <c r="I258" s="58"/>
      <c r="J258" s="58">
        <v>61277</v>
      </c>
    </row>
    <row r="259" spans="4:10" ht="7.5" customHeight="1">
      <c r="D259" s="58"/>
      <c r="E259" s="58"/>
      <c r="F259" s="58"/>
      <c r="G259" s="58"/>
      <c r="H259" s="58"/>
      <c r="I259" s="58"/>
      <c r="J259" s="58"/>
    </row>
    <row r="260" spans="2:10" ht="12.75">
      <c r="B260" s="43" t="s">
        <v>122</v>
      </c>
      <c r="D260" s="66">
        <f>+D255/D258*100</f>
        <v>12.829502870836482</v>
      </c>
      <c r="E260" s="58"/>
      <c r="F260" s="66">
        <v>7.64</v>
      </c>
      <c r="G260" s="58"/>
      <c r="H260" s="66">
        <f>+H255/H258*100</f>
        <v>21.285328011330716</v>
      </c>
      <c r="J260" s="43">
        <v>15.01</v>
      </c>
    </row>
    <row r="261" spans="4:8" ht="7.5" customHeight="1">
      <c r="D261" s="58"/>
      <c r="E261" s="58"/>
      <c r="F261" s="58"/>
      <c r="G261" s="58"/>
      <c r="H261" s="58"/>
    </row>
    <row r="262" spans="1:8" ht="12.75">
      <c r="A262" s="56" t="s">
        <v>133</v>
      </c>
      <c r="B262" s="3" t="s">
        <v>123</v>
      </c>
      <c r="D262" s="58"/>
      <c r="E262" s="58"/>
      <c r="F262" s="58"/>
      <c r="G262" s="58"/>
      <c r="H262" s="58"/>
    </row>
    <row r="263" spans="2:10" ht="12.75">
      <c r="B263" s="43" t="s">
        <v>119</v>
      </c>
      <c r="D263" s="61">
        <v>7977</v>
      </c>
      <c r="E263" s="61"/>
      <c r="F263" s="61">
        <v>4685</v>
      </c>
      <c r="G263" s="61"/>
      <c r="H263" s="61">
        <v>13225</v>
      </c>
      <c r="I263" s="61"/>
      <c r="J263" s="61">
        <v>9196</v>
      </c>
    </row>
    <row r="264" spans="4:8" ht="7.5" customHeight="1">
      <c r="D264" s="58"/>
      <c r="E264" s="58"/>
      <c r="F264" s="58"/>
      <c r="G264" s="58"/>
      <c r="H264" s="58"/>
    </row>
    <row r="265" spans="2:8" ht="12.75">
      <c r="B265" s="43" t="s">
        <v>120</v>
      </c>
      <c r="D265" s="58"/>
      <c r="E265" s="58"/>
      <c r="F265" s="58"/>
      <c r="G265" s="58"/>
      <c r="H265" s="58"/>
    </row>
    <row r="266" spans="2:10" ht="12.75">
      <c r="B266" s="43" t="s">
        <v>121</v>
      </c>
      <c r="D266" s="58">
        <v>62590</v>
      </c>
      <c r="E266" s="58"/>
      <c r="F266" s="58">
        <v>61532</v>
      </c>
      <c r="G266" s="58"/>
      <c r="H266" s="58">
        <v>63034</v>
      </c>
      <c r="I266" s="58"/>
      <c r="J266" s="58">
        <v>61648</v>
      </c>
    </row>
    <row r="267" ht="7.5" customHeight="1"/>
    <row r="268" spans="2:10" ht="12.75">
      <c r="B268" s="43" t="s">
        <v>123</v>
      </c>
      <c r="D268" s="67">
        <f>+D263/D266*100</f>
        <v>12.74484741971561</v>
      </c>
      <c r="F268" s="43">
        <v>7.61</v>
      </c>
      <c r="H268" s="67">
        <f>+H263/H266*100</f>
        <v>20.98074055271758</v>
      </c>
      <c r="J268" s="43">
        <v>14.92</v>
      </c>
    </row>
    <row r="273" ht="12.75">
      <c r="A273" s="43" t="s">
        <v>190</v>
      </c>
    </row>
    <row r="275" ht="12.75">
      <c r="A275" s="43" t="s">
        <v>191</v>
      </c>
    </row>
    <row r="276" ht="12.75">
      <c r="A276" s="43" t="s">
        <v>192</v>
      </c>
    </row>
    <row r="277" ht="12.75">
      <c r="A277" s="43" t="s">
        <v>225</v>
      </c>
    </row>
  </sheetData>
  <sheetProtection password="CC34" sheet="1" objects="1" scenarios="1"/>
  <mergeCells count="10">
    <mergeCell ref="D252:F252"/>
    <mergeCell ref="H252:J252"/>
    <mergeCell ref="H229:J229"/>
    <mergeCell ref="H228:J228"/>
    <mergeCell ref="D192:F192"/>
    <mergeCell ref="H192:J192"/>
    <mergeCell ref="D251:F251"/>
    <mergeCell ref="H251:J251"/>
    <mergeCell ref="D193:F193"/>
    <mergeCell ref="H193:J193"/>
  </mergeCells>
  <printOptions/>
  <pageMargins left="0.75" right="0" top="0.75" bottom="0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user</cp:lastModifiedBy>
  <cp:lastPrinted>2002-11-27T19:32:45Z</cp:lastPrinted>
  <dcterms:created xsi:type="dcterms:W3CDTF">2002-11-16T00:45:14Z</dcterms:created>
  <dcterms:modified xsi:type="dcterms:W3CDTF">2002-11-27T07:53:11Z</dcterms:modified>
  <cp:category/>
  <cp:version/>
  <cp:contentType/>
  <cp:contentStatus/>
</cp:coreProperties>
</file>